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xr:revisionPtr revIDLastSave="5" documentId="8_{41BF837F-758D-4BE4-A346-8A5FEE27E655}" xr6:coauthVersionLast="47" xr6:coauthVersionMax="47" xr10:uidLastSave="{298F27F9-1B6C-4630-B263-B2D79AFE2740}"/>
  <bookViews>
    <workbookView xWindow="28680" yWindow="-120" windowWidth="29040" windowHeight="15840" tabRatio="842" xr2:uid="{46D7A30E-1813-4717-885F-2E9DF702069B}"/>
  </bookViews>
  <sheets>
    <sheet name="Kontaktai" sheetId="1" r:id="rId1"/>
    <sheet name="Turinys" sheetId="2" r:id="rId2"/>
    <sheet name="Finansiniai rodikliai" sheetId="44" r:id="rId3"/>
    <sheet name="Suvedimai" sheetId="45" r:id="rId4"/>
    <sheet name="Veiklos rodikliai" sheetId="30" r:id="rId5"/>
    <sheet name="Žalioji gamyba" sheetId="18" r:id="rId6"/>
    <sheet name="Tinklai" sheetId="17" r:id="rId7"/>
    <sheet name="Rezerviniai pajėgumai" sheetId="19" r:id="rId8"/>
    <sheet name="Sprendimai klientams" sheetId="20" r:id="rId9"/>
    <sheet name="Rezultatai ketvirčiais" sheetId="16" r:id="rId10"/>
    <sheet name="Balansas" sheetId="22" r:id="rId11"/>
    <sheet name="Pelno nuostolio ataskaita" sheetId="23" r:id="rId12"/>
    <sheet name="Pinigų srautai" sheetId="24" r:id="rId13"/>
    <sheet name="Turto knyga&gt;&gt;" sheetId="46" r:id="rId14"/>
    <sheet name="Vėjas ir Saulė" sheetId="47" r:id="rId15"/>
    <sheet name="Hidro" sheetId="48" r:id="rId16"/>
    <sheet name="Atliekos ir Biomasė" sheetId="49" r:id="rId17"/>
    <sheet name="Apsidraudimo lygis" sheetId="59" r:id="rId18"/>
    <sheet name="Gamtinės dujos" sheetId="50" r:id="rId19"/>
    <sheet name="Istoriniai duomenys&gt;&gt;" sheetId="51" r:id="rId20"/>
    <sheet name="Vėjo ir Saulės duomenys" sheetId="52" r:id="rId21"/>
    <sheet name="Hidro duomenys" sheetId="53" r:id="rId22"/>
    <sheet name="Atliekų ir Biomasės duomenys" sheetId="54" r:id="rId23"/>
    <sheet name="Gamtinių dujų duomenys" sheetId="55" r:id="rId24"/>
    <sheet name="Verslo aplinka" sheetId="56" r:id="rId25"/>
    <sheet name="Teisinė pastaba" sheetId="25" r:id="rId26"/>
  </sheets>
  <definedNames>
    <definedName name="_Toc126567674" localSheetId="2">'Finansiniai rodikliai'!$I$160</definedName>
    <definedName name="_Toc64472300" localSheetId="2">'Finansiniai rodikliai'!$E$160</definedName>
    <definedName name="K">'Vėjas ir Saulė'!#REF!</definedName>
  </definedNames>
  <calcPr calcId="191028" calcMode="autoNoTable"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0" i="55" l="1"/>
  <c r="D18" i="56"/>
  <c r="C18" i="56"/>
  <c r="C17" i="56"/>
  <c r="C16" i="56"/>
  <c r="C14" i="56"/>
  <c r="C13" i="56"/>
  <c r="C7" i="56"/>
  <c r="C8" i="56"/>
  <c r="C9" i="56"/>
  <c r="C10" i="56"/>
  <c r="C11" i="56"/>
  <c r="C6" i="56"/>
  <c r="K6" i="50"/>
  <c r="H6" i="50"/>
  <c r="I10" i="55"/>
  <c r="B28" i="55"/>
  <c r="B16" i="55"/>
  <c r="B14" i="55"/>
  <c r="J6" i="50" s="1"/>
  <c r="B12" i="55"/>
  <c r="B8" i="55"/>
  <c r="B10" i="55" s="1"/>
  <c r="O7" i="49"/>
  <c r="O6" i="49"/>
  <c r="K7" i="49"/>
  <c r="K6" i="49"/>
  <c r="I7" i="49"/>
  <c r="I22" i="54"/>
  <c r="I18" i="54"/>
  <c r="I14" i="54"/>
  <c r="I9" i="54"/>
  <c r="B21" i="54"/>
  <c r="B20" i="54"/>
  <c r="B17" i="54"/>
  <c r="B16" i="54"/>
  <c r="B13" i="54"/>
  <c r="B12" i="54"/>
  <c r="B11" i="54"/>
  <c r="B8" i="54"/>
  <c r="B7" i="54"/>
  <c r="I7" i="48"/>
  <c r="I6" i="48"/>
  <c r="I13" i="53"/>
  <c r="I12" i="53"/>
  <c r="I10" i="53"/>
  <c r="B9" i="53"/>
  <c r="B13" i="53" s="1"/>
  <c r="B8" i="53"/>
  <c r="B12" i="53" s="1"/>
  <c r="L6" i="47"/>
  <c r="L11" i="47"/>
  <c r="L10" i="47"/>
  <c r="L9" i="47"/>
  <c r="L8" i="47"/>
  <c r="H13" i="47"/>
  <c r="H11" i="47"/>
  <c r="H10" i="47"/>
  <c r="H9" i="47"/>
  <c r="H8" i="47"/>
  <c r="H7" i="47"/>
  <c r="H6" i="47"/>
  <c r="G18" i="47"/>
  <c r="K18" i="47" s="1"/>
  <c r="B13" i="52"/>
  <c r="C13" i="52"/>
  <c r="D13" i="52"/>
  <c r="E13" i="52"/>
  <c r="F13" i="52"/>
  <c r="J14" i="52"/>
  <c r="K14" i="52"/>
  <c r="L14" i="52"/>
  <c r="M14" i="52"/>
  <c r="N14" i="52"/>
  <c r="O14" i="52"/>
  <c r="P14" i="52"/>
  <c r="Q14" i="52"/>
  <c r="R14" i="52"/>
  <c r="S14" i="52"/>
  <c r="T14" i="52"/>
  <c r="U14" i="52"/>
  <c r="V14" i="52"/>
  <c r="W14" i="52"/>
  <c r="X14" i="52"/>
  <c r="Y14" i="52"/>
  <c r="I14" i="52"/>
  <c r="B30" i="52"/>
  <c r="C30" i="52"/>
  <c r="D30" i="52"/>
  <c r="E30" i="52"/>
  <c r="F30" i="52"/>
  <c r="B29" i="52"/>
  <c r="B28" i="52"/>
  <c r="B27" i="52"/>
  <c r="B26" i="52"/>
  <c r="B25" i="52"/>
  <c r="B8" i="52"/>
  <c r="B17" i="52" s="1"/>
  <c r="B9" i="52"/>
  <c r="B18" i="52" s="1"/>
  <c r="B10" i="52"/>
  <c r="B19" i="52" s="1"/>
  <c r="B11" i="52"/>
  <c r="B20" i="52" s="1"/>
  <c r="B12" i="52"/>
  <c r="B21" i="52" s="1"/>
  <c r="B7" i="52"/>
  <c r="B16" i="52" s="1"/>
  <c r="B14" i="54" l="1"/>
  <c r="B18" i="54"/>
  <c r="B22" i="54"/>
  <c r="B9" i="54"/>
  <c r="I14" i="53"/>
  <c r="B10" i="53"/>
  <c r="B14" i="53" s="1"/>
  <c r="B14" i="52"/>
  <c r="B23" i="52" s="1"/>
  <c r="I21" i="52" l="1"/>
  <c r="I20" i="52"/>
  <c r="I19" i="52"/>
  <c r="I18" i="52"/>
  <c r="I17" i="52"/>
  <c r="I16" i="52"/>
  <c r="J14" i="55"/>
  <c r="C12" i="55"/>
  <c r="I23" i="52" l="1"/>
  <c r="J6" i="48"/>
  <c r="C13" i="54"/>
  <c r="C21" i="54"/>
  <c r="C20" i="54"/>
  <c r="C17" i="54"/>
  <c r="C16" i="54"/>
  <c r="C12" i="54"/>
  <c r="C11" i="54"/>
  <c r="C8" i="54"/>
  <c r="C7" i="54"/>
  <c r="J22" i="54"/>
  <c r="J18" i="54"/>
  <c r="J14" i="54"/>
  <c r="J9" i="54"/>
  <c r="J13" i="53"/>
  <c r="J12" i="53"/>
  <c r="J10" i="53"/>
  <c r="C9" i="53"/>
  <c r="C13" i="53" s="1"/>
  <c r="C8" i="53"/>
  <c r="C12" i="53" s="1"/>
  <c r="C29" i="52"/>
  <c r="C28" i="52"/>
  <c r="C27" i="52"/>
  <c r="C26" i="52"/>
  <c r="C25" i="52"/>
  <c r="C8" i="52"/>
  <c r="C17" i="52" s="1"/>
  <c r="C9" i="52"/>
  <c r="C18" i="52" s="1"/>
  <c r="C10" i="52"/>
  <c r="C19" i="52" s="1"/>
  <c r="C11" i="52"/>
  <c r="C20" i="52" s="1"/>
  <c r="C12" i="52"/>
  <c r="C21" i="52" s="1"/>
  <c r="C7" i="52"/>
  <c r="J21" i="52"/>
  <c r="J20" i="52"/>
  <c r="J19" i="52"/>
  <c r="J18" i="52"/>
  <c r="J17" i="52"/>
  <c r="J16" i="52"/>
  <c r="C16" i="52" l="1"/>
  <c r="J23" i="52"/>
  <c r="J14" i="53"/>
  <c r="U14" i="55"/>
  <c r="T14" i="55"/>
  <c r="S14" i="55"/>
  <c r="R14" i="55"/>
  <c r="Q14" i="55"/>
  <c r="P14" i="55"/>
  <c r="O14" i="55"/>
  <c r="N14" i="55"/>
  <c r="M14" i="55"/>
  <c r="L14" i="55"/>
  <c r="E12" i="55"/>
  <c r="D12" i="55"/>
  <c r="U10" i="55"/>
  <c r="T10" i="55"/>
  <c r="S10" i="55"/>
  <c r="R10" i="55"/>
  <c r="Q10" i="55"/>
  <c r="P10" i="55"/>
  <c r="O10" i="55"/>
  <c r="N10" i="55"/>
  <c r="M10" i="55"/>
  <c r="L10" i="55"/>
  <c r="G13" i="53"/>
  <c r="G12" i="53"/>
  <c r="Y13" i="53"/>
  <c r="X13" i="53"/>
  <c r="W13" i="53"/>
  <c r="V13" i="53"/>
  <c r="U13" i="53"/>
  <c r="T13" i="53"/>
  <c r="S13" i="53"/>
  <c r="R13" i="53"/>
  <c r="Q13" i="53"/>
  <c r="P13" i="53"/>
  <c r="O13" i="53"/>
  <c r="N13" i="53"/>
  <c r="M13" i="53"/>
  <c r="L13" i="53"/>
  <c r="K13" i="53"/>
  <c r="Y12" i="53"/>
  <c r="X12" i="53"/>
  <c r="W12" i="53"/>
  <c r="V12" i="53"/>
  <c r="U12" i="53"/>
  <c r="T12" i="53"/>
  <c r="S12" i="53"/>
  <c r="R12" i="53"/>
  <c r="Q12" i="53"/>
  <c r="P12" i="53"/>
  <c r="O12" i="53"/>
  <c r="N12" i="53"/>
  <c r="M12" i="53"/>
  <c r="L12" i="53"/>
  <c r="K12" i="53"/>
  <c r="K10" i="55" l="1"/>
  <c r="C8" i="55"/>
  <c r="C10" i="55" s="1"/>
  <c r="K14" i="55"/>
  <c r="K22" i="54"/>
  <c r="K18" i="54"/>
  <c r="K14" i="54"/>
  <c r="K9" i="54"/>
  <c r="K10" i="53"/>
  <c r="K21" i="52"/>
  <c r="K20" i="52"/>
  <c r="K19" i="52"/>
  <c r="K18" i="52"/>
  <c r="K17" i="52"/>
  <c r="K16" i="52"/>
  <c r="Y11" i="54"/>
  <c r="X11" i="54"/>
  <c r="W11" i="54"/>
  <c r="V11" i="54"/>
  <c r="U11" i="54"/>
  <c r="T11" i="54"/>
  <c r="R11" i="54"/>
  <c r="Q11" i="54"/>
  <c r="J8" i="49" l="1"/>
  <c r="K23" i="52"/>
  <c r="K14" i="53"/>
  <c r="I7" i="47"/>
  <c r="I6" i="47"/>
  <c r="R17" i="52"/>
  <c r="U16" i="52"/>
  <c r="P17" i="52" l="1"/>
  <c r="G17" i="52"/>
  <c r="S17" i="52"/>
  <c r="T17" i="52"/>
  <c r="U17" i="52"/>
  <c r="N17" i="52"/>
  <c r="V17" i="52"/>
  <c r="L17" i="52"/>
  <c r="M17" i="52"/>
  <c r="O17" i="52"/>
  <c r="W17" i="52"/>
  <c r="X17" i="52"/>
  <c r="Q17" i="52"/>
  <c r="Y17" i="52"/>
  <c r="Q16" i="52"/>
  <c r="Y16" i="52"/>
  <c r="G16" i="52"/>
  <c r="N16" i="52"/>
  <c r="V16" i="52"/>
  <c r="O16" i="52"/>
  <c r="W16" i="52"/>
  <c r="P16" i="52"/>
  <c r="X16" i="52"/>
  <c r="R16" i="52"/>
  <c r="S16" i="52"/>
  <c r="L16" i="52"/>
  <c r="T16" i="52"/>
  <c r="M16" i="52"/>
  <c r="F8" i="52"/>
  <c r="F17" i="52" s="1"/>
  <c r="E8" i="52"/>
  <c r="E17" i="52" s="1"/>
  <c r="D8" i="52"/>
  <c r="D17" i="52" s="1"/>
  <c r="F7" i="52"/>
  <c r="F16" i="52" s="1"/>
  <c r="E7" i="52"/>
  <c r="E16" i="52" s="1"/>
  <c r="D7" i="52"/>
  <c r="D16" i="52" s="1"/>
  <c r="H8" i="50"/>
  <c r="K11" i="49"/>
  <c r="J11" i="49"/>
  <c r="I11" i="49"/>
  <c r="L22" i="54"/>
  <c r="L18" i="54"/>
  <c r="L14" i="54"/>
  <c r="L9" i="54"/>
  <c r="L10" i="53"/>
  <c r="I6" i="50" l="1"/>
  <c r="I8" i="50" s="1"/>
  <c r="C18" i="54"/>
  <c r="K9" i="49"/>
  <c r="C9" i="54"/>
  <c r="C14" i="54"/>
  <c r="C22" i="54"/>
  <c r="C10" i="53"/>
  <c r="C14" i="53" s="1"/>
  <c r="L14" i="53"/>
  <c r="H12" i="47"/>
  <c r="L21" i="52" l="1"/>
  <c r="L20" i="52"/>
  <c r="L19" i="52"/>
  <c r="L18" i="52"/>
  <c r="L23" i="52" l="1"/>
  <c r="I11" i="47"/>
  <c r="M16" i="55"/>
  <c r="L6" i="50" s="1"/>
  <c r="G9" i="54"/>
  <c r="G14" i="54"/>
  <c r="G18" i="54"/>
  <c r="G22" i="54"/>
  <c r="D16" i="54"/>
  <c r="M22" i="54"/>
  <c r="M18" i="54"/>
  <c r="M14" i="54"/>
  <c r="M9" i="54"/>
  <c r="M10" i="53"/>
  <c r="Y18" i="52"/>
  <c r="Y19" i="52"/>
  <c r="Y20" i="52"/>
  <c r="X18" i="52"/>
  <c r="X19" i="52"/>
  <c r="X20" i="52"/>
  <c r="U18" i="52"/>
  <c r="U19" i="52"/>
  <c r="U20" i="52"/>
  <c r="T18" i="52"/>
  <c r="T19" i="52"/>
  <c r="T20" i="52"/>
  <c r="Q18" i="52"/>
  <c r="Q19" i="52"/>
  <c r="Q20" i="52"/>
  <c r="P18" i="52"/>
  <c r="P19" i="52"/>
  <c r="P20" i="52"/>
  <c r="M18" i="52"/>
  <c r="M19" i="52"/>
  <c r="M20" i="52"/>
  <c r="M21" i="52"/>
  <c r="O18" i="52"/>
  <c r="R18" i="52"/>
  <c r="S18" i="52"/>
  <c r="V18" i="52"/>
  <c r="W18" i="52"/>
  <c r="O19" i="52"/>
  <c r="R19" i="52"/>
  <c r="S19" i="52"/>
  <c r="V19" i="52"/>
  <c r="W19" i="52"/>
  <c r="O20" i="52"/>
  <c r="R20" i="52"/>
  <c r="S20" i="52"/>
  <c r="V20" i="52"/>
  <c r="W20" i="52"/>
  <c r="N18" i="52"/>
  <c r="N19" i="52"/>
  <c r="N20" i="52"/>
  <c r="O8" i="50"/>
  <c r="D28" i="55"/>
  <c r="D21" i="55"/>
  <c r="C28" i="55"/>
  <c r="C21" i="55"/>
  <c r="D25" i="52"/>
  <c r="E25" i="52"/>
  <c r="D16" i="55"/>
  <c r="D21" i="54"/>
  <c r="D20" i="54"/>
  <c r="D17" i="54"/>
  <c r="O22" i="54"/>
  <c r="O18" i="54"/>
  <c r="O14" i="54"/>
  <c r="O9" i="54"/>
  <c r="O10" i="53"/>
  <c r="D29" i="52"/>
  <c r="E29" i="52"/>
  <c r="F29" i="52"/>
  <c r="D12" i="52"/>
  <c r="E12" i="52"/>
  <c r="F12" i="52"/>
  <c r="D26" i="52"/>
  <c r="D27" i="52"/>
  <c r="D28" i="52"/>
  <c r="D9" i="52"/>
  <c r="D10" i="52"/>
  <c r="D11" i="52"/>
  <c r="G12" i="47"/>
  <c r="K12" i="47" s="1"/>
  <c r="W23" i="52" l="1"/>
  <c r="V23" i="52"/>
  <c r="O23" i="52"/>
  <c r="X23" i="52"/>
  <c r="M23" i="52"/>
  <c r="S23" i="52"/>
  <c r="T23" i="52"/>
  <c r="R23" i="52"/>
  <c r="Y23" i="52"/>
  <c r="P23" i="52"/>
  <c r="U23" i="52"/>
  <c r="Q23" i="52"/>
  <c r="C16" i="55"/>
  <c r="L8" i="50"/>
  <c r="O14" i="53"/>
  <c r="M14" i="53"/>
  <c r="C14" i="52"/>
  <c r="C23" i="52" s="1"/>
  <c r="D18" i="54"/>
  <c r="D14" i="52"/>
  <c r="D22" i="54"/>
  <c r="N22" i="54" l="1"/>
  <c r="P22" i="54"/>
  <c r="N18" i="54"/>
  <c r="P18" i="54"/>
  <c r="N14" i="54"/>
  <c r="P14" i="54"/>
  <c r="N9" i="54"/>
  <c r="P9" i="54"/>
  <c r="N10" i="53"/>
  <c r="N14" i="53" l="1"/>
  <c r="I8" i="47" l="1"/>
  <c r="I9" i="47"/>
  <c r="I10" i="47"/>
  <c r="F28" i="52"/>
  <c r="E28" i="52"/>
  <c r="F27" i="52"/>
  <c r="E27" i="52"/>
  <c r="F26" i="52"/>
  <c r="E26" i="52"/>
  <c r="F25" i="52"/>
  <c r="F11" i="52"/>
  <c r="E11" i="52"/>
  <c r="F10" i="52"/>
  <c r="E10" i="52"/>
  <c r="F9" i="52"/>
  <c r="E9" i="52"/>
  <c r="P10" i="53"/>
  <c r="P14" i="53" s="1"/>
  <c r="Y22" i="54"/>
  <c r="X22" i="54"/>
  <c r="W22" i="54"/>
  <c r="V22" i="54"/>
  <c r="U22" i="54"/>
  <c r="T22" i="54"/>
  <c r="S22" i="54"/>
  <c r="R22" i="54"/>
  <c r="Q22" i="54"/>
  <c r="F21" i="54"/>
  <c r="E21" i="54"/>
  <c r="F20" i="54"/>
  <c r="E20" i="54"/>
  <c r="U18" i="54"/>
  <c r="T18" i="54"/>
  <c r="S18" i="54"/>
  <c r="R18" i="54"/>
  <c r="Q18" i="54"/>
  <c r="F17" i="54"/>
  <c r="E17" i="54"/>
  <c r="F16" i="54"/>
  <c r="E16" i="54"/>
  <c r="R13" i="54"/>
  <c r="E13" i="54" s="1"/>
  <c r="Q13" i="54"/>
  <c r="J7" i="49" s="1"/>
  <c r="F13" i="54"/>
  <c r="U12" i="54"/>
  <c r="T12" i="54"/>
  <c r="S12" i="54"/>
  <c r="S14" i="54" s="1"/>
  <c r="R12" i="54"/>
  <c r="Q12" i="54"/>
  <c r="F12" i="54"/>
  <c r="Y14" i="54"/>
  <c r="X14" i="54"/>
  <c r="W14" i="54"/>
  <c r="V14" i="54"/>
  <c r="Q8" i="54"/>
  <c r="D8" i="54" s="1"/>
  <c r="F8" i="54"/>
  <c r="E8" i="54"/>
  <c r="T7" i="54"/>
  <c r="T9" i="54" s="1"/>
  <c r="S7" i="54"/>
  <c r="S9" i="54" s="1"/>
  <c r="R7" i="54"/>
  <c r="R9" i="54" s="1"/>
  <c r="Q7" i="54"/>
  <c r="F7" i="54"/>
  <c r="G28" i="55"/>
  <c r="F28" i="55"/>
  <c r="E28" i="55"/>
  <c r="G21" i="55"/>
  <c r="F21" i="55"/>
  <c r="E21" i="55"/>
  <c r="E16" i="55"/>
  <c r="G8" i="50"/>
  <c r="P11" i="49"/>
  <c r="L11" i="49"/>
  <c r="H11" i="49"/>
  <c r="G11" i="49"/>
  <c r="H9" i="49"/>
  <c r="G9" i="49"/>
  <c r="O8" i="48"/>
  <c r="M8" i="48"/>
  <c r="H8" i="48"/>
  <c r="J6" i="49" l="1"/>
  <c r="E18" i="54"/>
  <c r="I6" i="49"/>
  <c r="I9" i="49" s="1"/>
  <c r="J7" i="48"/>
  <c r="D12" i="54"/>
  <c r="U14" i="54"/>
  <c r="D13" i="54"/>
  <c r="E11" i="54"/>
  <c r="E12" i="54"/>
  <c r="F18" i="54"/>
  <c r="T14" i="54"/>
  <c r="Q9" i="54"/>
  <c r="D7" i="54"/>
  <c r="F14" i="52"/>
  <c r="F9" i="54"/>
  <c r="E22" i="54"/>
  <c r="F22" i="54"/>
  <c r="Q14" i="54"/>
  <c r="D11" i="54"/>
  <c r="R14" i="54"/>
  <c r="D8" i="55"/>
  <c r="E8" i="53"/>
  <c r="E12" i="53" s="1"/>
  <c r="D9" i="53"/>
  <c r="D13" i="53" s="1"/>
  <c r="Y10" i="53"/>
  <c r="D8" i="53"/>
  <c r="D12" i="53" s="1"/>
  <c r="W10" i="53"/>
  <c r="X10" i="53"/>
  <c r="R10" i="53"/>
  <c r="F9" i="53"/>
  <c r="F13" i="53" s="1"/>
  <c r="Q10" i="53"/>
  <c r="S10" i="53"/>
  <c r="T10" i="53"/>
  <c r="V10" i="53"/>
  <c r="E9" i="53"/>
  <c r="E13" i="53" s="1"/>
  <c r="U10" i="53"/>
  <c r="E14" i="52"/>
  <c r="F8" i="53"/>
  <c r="F12" i="53" s="1"/>
  <c r="E7" i="54"/>
  <c r="E9" i="54" s="1"/>
  <c r="F11" i="54"/>
  <c r="F14" i="54" s="1"/>
  <c r="E8" i="55"/>
  <c r="D10" i="55" l="1"/>
  <c r="D14" i="55"/>
  <c r="E10" i="55"/>
  <c r="E14" i="55"/>
  <c r="R14" i="53"/>
  <c r="U14" i="53"/>
  <c r="Q14" i="53"/>
  <c r="I8" i="48"/>
  <c r="X14" i="53"/>
  <c r="J9" i="49"/>
  <c r="Y14" i="53"/>
  <c r="V14" i="53"/>
  <c r="T14" i="53"/>
  <c r="S14" i="53"/>
  <c r="W14" i="53"/>
  <c r="E14" i="54"/>
  <c r="D14" i="54"/>
  <c r="D9" i="54"/>
  <c r="D10" i="53"/>
  <c r="E10" i="53"/>
  <c r="F10" i="53"/>
  <c r="J8" i="48" l="1"/>
  <c r="I12" i="47"/>
</calcChain>
</file>

<file path=xl/sharedStrings.xml><?xml version="1.0" encoding="utf-8"?>
<sst xmlns="http://schemas.openxmlformats.org/spreadsheetml/2006/main" count="2340" uniqueCount="1046">
  <si>
    <t>www.ignitisgrupe.lt/lt/investuotojams</t>
  </si>
  <si>
    <t>Turinys</t>
  </si>
  <si>
    <t>1. Finansiniai rodikliai</t>
  </si>
  <si>
    <t>&lt;- Eiti į puslapį</t>
  </si>
  <si>
    <t>2. Suvedimai</t>
  </si>
  <si>
    <t>3. Veiklos rodikliai</t>
  </si>
  <si>
    <t>7. Sprendimai klientams</t>
  </si>
  <si>
    <t>Nuorodos:</t>
  </si>
  <si>
    <t>Alternatyvūs veiklos rodikliai</t>
  </si>
  <si>
    <t xml:space="preserve">               &lt;- Atgal į turinį</t>
  </si>
  <si>
    <t>Pagrindiniai finansiniai rodikliai</t>
  </si>
  <si>
    <t>2022 m.</t>
  </si>
  <si>
    <t xml:space="preserve">∆ </t>
  </si>
  <si>
    <t>∆%</t>
  </si>
  <si>
    <t>Pajamos</t>
  </si>
  <si>
    <t>mln. Eur</t>
  </si>
  <si>
    <r>
      <t xml:space="preserve">EBITDA </t>
    </r>
    <r>
      <rPr>
        <sz val="10"/>
        <color rgb="FFBCBCBC"/>
        <rFont val="Arial"/>
        <family val="2"/>
        <charset val="186"/>
      </rPr>
      <t>AVR</t>
    </r>
  </si>
  <si>
    <r>
      <t xml:space="preserve">Koreguotas EBITDA </t>
    </r>
    <r>
      <rPr>
        <sz val="10"/>
        <color rgb="FFBCBCBC"/>
        <rFont val="Arial"/>
        <family val="2"/>
        <charset val="186"/>
      </rPr>
      <t>AVR</t>
    </r>
  </si>
  <si>
    <t>Žalioji gamyba</t>
  </si>
  <si>
    <t>Tinklai</t>
  </si>
  <si>
    <t>Sprendimai klientams</t>
  </si>
  <si>
    <r>
      <t xml:space="preserve">Koreguoto EBITDA marža, % </t>
    </r>
    <r>
      <rPr>
        <sz val="10"/>
        <color rgb="FFBCBCBC"/>
        <rFont val="Arial"/>
        <family val="2"/>
        <charset val="186"/>
      </rPr>
      <t>AVR</t>
    </r>
  </si>
  <si>
    <t>%</t>
  </si>
  <si>
    <t>n/a</t>
  </si>
  <si>
    <r>
      <t xml:space="preserve">EBIT </t>
    </r>
    <r>
      <rPr>
        <sz val="10"/>
        <color rgb="FFBCBCBC"/>
        <rFont val="Arial"/>
        <family val="2"/>
        <charset val="186"/>
      </rPr>
      <t>AVR</t>
    </r>
  </si>
  <si>
    <r>
      <t xml:space="preserve">Koreguotas EBIT </t>
    </r>
    <r>
      <rPr>
        <sz val="10"/>
        <color rgb="FFBCBCBC"/>
        <rFont val="Arial"/>
        <family val="2"/>
        <charset val="186"/>
      </rPr>
      <t>AVR</t>
    </r>
  </si>
  <si>
    <t>Grynasis pelnas</t>
  </si>
  <si>
    <r>
      <t xml:space="preserve">Koreguotas grynasis pelnas </t>
    </r>
    <r>
      <rPr>
        <sz val="10"/>
        <color rgb="FFBCBCBC"/>
        <rFont val="Arial"/>
        <family val="2"/>
        <charset val="186"/>
      </rPr>
      <t>AVR</t>
    </r>
  </si>
  <si>
    <r>
      <t xml:space="preserve">FFO </t>
    </r>
    <r>
      <rPr>
        <sz val="10"/>
        <color rgb="FFBCBCBC"/>
        <rFont val="Arial"/>
        <family val="2"/>
        <charset val="186"/>
      </rPr>
      <t>AVR</t>
    </r>
  </si>
  <si>
    <r>
      <t xml:space="preserve">Pagrindinis EPS </t>
    </r>
    <r>
      <rPr>
        <sz val="10"/>
        <color theme="2" tint="-0.34998626667073579"/>
        <rFont val="Arial"/>
        <family val="2"/>
        <charset val="186"/>
      </rPr>
      <t>AVR</t>
    </r>
  </si>
  <si>
    <t>Eur</t>
  </si>
  <si>
    <t>Iš viso turto</t>
  </si>
  <si>
    <t>Nuosavas kapitalas</t>
  </si>
  <si>
    <r>
      <t xml:space="preserve">Grynoji skola </t>
    </r>
    <r>
      <rPr>
        <sz val="10"/>
        <color rgb="FFBCBCBC"/>
        <rFont val="Arial"/>
        <family val="2"/>
        <charset val="186"/>
      </rPr>
      <t>AVR</t>
    </r>
  </si>
  <si>
    <r>
      <t xml:space="preserve">Apyvartinis kapitalas </t>
    </r>
    <r>
      <rPr>
        <sz val="10"/>
        <color rgb="FFBCBCBC"/>
        <rFont val="Arial"/>
        <family val="2"/>
        <charset val="186"/>
      </rPr>
      <t>AVR</t>
    </r>
  </si>
  <si>
    <t>kartai</t>
  </si>
  <si>
    <r>
      <t>Kita</t>
    </r>
    <r>
      <rPr>
        <vertAlign val="superscript"/>
        <sz val="10"/>
        <color rgb="FF595959"/>
        <rFont val="Arial"/>
        <family val="2"/>
        <charset val="186"/>
      </rPr>
      <t>2</t>
    </r>
  </si>
  <si>
    <t>∆</t>
  </si>
  <si>
    <t>∆,%</t>
  </si>
  <si>
    <t>Lietuva</t>
  </si>
  <si>
    <t>Susijusios su elektros energija</t>
  </si>
  <si>
    <t>Susijusios su gamtinėmis dujomis</t>
  </si>
  <si>
    <t>Kita</t>
  </si>
  <si>
    <t>Elektros, gamtinių dujų ir kitų paslaugų pirkimai</t>
  </si>
  <si>
    <t>Elektros ir susijusių paslaugų pirkimai</t>
  </si>
  <si>
    <t>Gamtinių dujų ir susijusių paslaugų pirkimai</t>
  </si>
  <si>
    <r>
      <t xml:space="preserve">OPEX </t>
    </r>
    <r>
      <rPr>
        <sz val="10"/>
        <color theme="0" tint="-0.34998626667073579"/>
        <rFont val="Arial"/>
        <family val="2"/>
        <charset val="186"/>
      </rPr>
      <t>AVR</t>
    </r>
  </si>
  <si>
    <t>Darbo užmokesčio ir susijusios sąnaudos</t>
  </si>
  <si>
    <t>Remonto ir priežiūros sąnaudos</t>
  </si>
  <si>
    <t>Nusidėvėjimas ir amortizacija</t>
  </si>
  <si>
    <t>Išvestinės finansinės priemonės</t>
  </si>
  <si>
    <t>Ilgalaikio materialiojo ir nematerialiojo turto nurašymai, perkainojimas ir vertės sumažėjimo nuostoliai</t>
  </si>
  <si>
    <t>Iš viso</t>
  </si>
  <si>
    <t>2021 m.</t>
  </si>
  <si>
    <r>
      <t>Kita</t>
    </r>
    <r>
      <rPr>
        <vertAlign val="superscript"/>
        <sz val="10"/>
        <color rgb="FF595959"/>
        <rFont val="Arial"/>
        <family val="2"/>
        <charset val="186"/>
      </rPr>
      <t>1</t>
    </r>
  </si>
  <si>
    <r>
      <t>Koreguotas EBITDA</t>
    </r>
    <r>
      <rPr>
        <sz val="10"/>
        <color theme="0" tint="-0.34998626667073579"/>
        <rFont val="Arial"/>
        <family val="2"/>
        <charset val="186"/>
      </rPr>
      <t xml:space="preserve"> AVR</t>
    </r>
  </si>
  <si>
    <r>
      <rPr>
        <i/>
        <vertAlign val="superscript"/>
        <sz val="10"/>
        <color rgb="FF595959"/>
        <rFont val="Arial"/>
        <family val="2"/>
        <charset val="186"/>
      </rPr>
      <t>1</t>
    </r>
    <r>
      <rPr>
        <i/>
        <sz val="8"/>
        <color rgb="FF595959"/>
        <rFont val="Arial"/>
        <family val="2"/>
        <charset val="186"/>
      </rPr>
      <t>Kita – kita veikla ir eliminavimai (konsolidavimo koregavimai ir susijusių šalių sandoriai).</t>
    </r>
  </si>
  <si>
    <r>
      <t xml:space="preserve">Koreguotas EBITDA </t>
    </r>
    <r>
      <rPr>
        <sz val="10"/>
        <color theme="0" tint="-0.34998626667073579"/>
        <rFont val="Arial"/>
        <family val="2"/>
        <charset val="186"/>
      </rPr>
      <t>AVR</t>
    </r>
  </si>
  <si>
    <r>
      <t>Koreguotas EBIT</t>
    </r>
    <r>
      <rPr>
        <sz val="10"/>
        <color theme="0" tint="-0.34998626667073579"/>
        <rFont val="Arial"/>
        <family val="2"/>
        <charset val="186"/>
      </rPr>
      <t xml:space="preserve"> AVR</t>
    </r>
  </si>
  <si>
    <r>
      <t xml:space="preserve">Koreguoto EBIT marža </t>
    </r>
    <r>
      <rPr>
        <i/>
        <sz val="10"/>
        <color theme="0" tint="-0.34998626667073579"/>
        <rFont val="Arial"/>
        <family val="2"/>
        <charset val="186"/>
      </rPr>
      <t>AVR</t>
    </r>
  </si>
  <si>
    <r>
      <t>2022 m.</t>
    </r>
    <r>
      <rPr>
        <b/>
        <vertAlign val="superscript"/>
        <sz val="10"/>
        <color rgb="FFFFFFFF"/>
        <rFont val="Arial"/>
        <family val="2"/>
        <charset val="186"/>
      </rPr>
      <t>1</t>
    </r>
  </si>
  <si>
    <t>Sausumos vėjo parkai</t>
  </si>
  <si>
    <t>Biomasės / atliekų vertimo energija jėgainės</t>
  </si>
  <si>
    <t>Jūrinio vėjo parkai</t>
  </si>
  <si>
    <t>Saulės parkai</t>
  </si>
  <si>
    <t>Viso investicijų į elektros energijos skirstymo tinklą:</t>
  </si>
  <si>
    <t>Elektros energijos skirstymo tinklo plėtra</t>
  </si>
  <si>
    <t>Elektros energijos skirstymo tinklo plėtra (Išmanieji skaitikliai)</t>
  </si>
  <si>
    <t>Elektros energijos skirstymo tinklo priežiūra</t>
  </si>
  <si>
    <t>Viso investicijų į dujų tinklą:</t>
  </si>
  <si>
    <t>Gamtinių dujų skirstymo tinklo plėtra</t>
  </si>
  <si>
    <t>Gamtinių dujų skirstymo tinklo priežiūra</t>
  </si>
  <si>
    <r>
      <t>Investicijos</t>
    </r>
    <r>
      <rPr>
        <sz val="10"/>
        <color theme="0" tint="-0.34998626667073579"/>
        <rFont val="Arial"/>
        <family val="2"/>
        <charset val="186"/>
      </rPr>
      <t xml:space="preserve"> AVR</t>
    </r>
  </si>
  <si>
    <t>Viso dotacijų ir investicijų, dengiamų iš investicijų naudą gaunančių vartotojų:</t>
  </si>
  <si>
    <t>Dotacijos</t>
  </si>
  <si>
    <r>
      <t>Investicijos dengiamos vartotojų</t>
    </r>
    <r>
      <rPr>
        <vertAlign val="superscript"/>
        <sz val="10"/>
        <color rgb="FF595959"/>
        <rFont val="Arial"/>
        <family val="2"/>
        <charset val="186"/>
      </rPr>
      <t>3</t>
    </r>
  </si>
  <si>
    <t>Investicijos (išskyrus dotacijas ir investicijas, dengiamos iš investicijų naudą gaunančių vartotojų)</t>
  </si>
  <si>
    <r>
      <rPr>
        <i/>
        <vertAlign val="superscript"/>
        <sz val="10"/>
        <color rgb="FF595959"/>
        <rFont val="Arial"/>
        <family val="2"/>
        <charset val="186"/>
      </rPr>
      <t>2</t>
    </r>
    <r>
      <rPr>
        <i/>
        <sz val="8"/>
        <color rgb="FF595959"/>
        <rFont val="Arial"/>
        <family val="2"/>
        <charset val="186"/>
      </rPr>
      <t xml:space="preserve"> Kita – kitos veiklos ir eliminavimai (konsolidavimo koregavimai ir susijusių šalių sandoriai).</t>
    </r>
  </si>
  <si>
    <r>
      <rPr>
        <i/>
        <vertAlign val="superscript"/>
        <sz val="10"/>
        <color rgb="FF595959"/>
        <rFont val="Arial"/>
        <family val="2"/>
        <charset val="186"/>
      </rPr>
      <t>3</t>
    </r>
    <r>
      <rPr>
        <i/>
        <sz val="8"/>
        <color rgb="FF595959"/>
        <rFont val="Arial"/>
        <family val="2"/>
        <charset val="186"/>
      </rPr>
      <t xml:space="preserve"> Investicijos, dengiamos iš investicijų naudą gaunančių vartotojų, apima naujų vartotojų prijungimo ir galios didinimo darbus bei infrastruktūros įrangos perkėlimą.</t>
    </r>
  </si>
  <si>
    <t>Lenkija</t>
  </si>
  <si>
    <r>
      <t xml:space="preserve">Viso Investicijų </t>
    </r>
    <r>
      <rPr>
        <sz val="10"/>
        <color theme="0" tint="-0.34998626667073579"/>
        <rFont val="Arial"/>
        <family val="2"/>
        <charset val="186"/>
      </rPr>
      <t>APM</t>
    </r>
  </si>
  <si>
    <r>
      <rPr>
        <i/>
        <vertAlign val="superscript"/>
        <sz val="10"/>
        <color rgb="FF595959"/>
        <rFont val="Arial"/>
        <family val="2"/>
        <charset val="186"/>
      </rPr>
      <t>1</t>
    </r>
    <r>
      <rPr>
        <i/>
        <sz val="8"/>
        <color rgb="FF595959"/>
        <rFont val="Arial"/>
        <family val="2"/>
        <charset val="186"/>
      </rPr>
      <t xml:space="preserve"> Kita – investicijos į kitus geografinius regionus, daugiausiai į Jungtinę Karalystę ir Latviją.</t>
    </r>
  </si>
  <si>
    <t>Ilgalaikis turtas</t>
  </si>
  <si>
    <t>Trumpalaikis turtas</t>
  </si>
  <si>
    <t>TURTO IŠ VISO</t>
  </si>
  <si>
    <t>Įsipareigojimų iš viso</t>
  </si>
  <si>
    <t>Ilgalaikiai įsipareigojimai</t>
  </si>
  <si>
    <t>Trumpalaikiai įsipareigojimai</t>
  </si>
  <si>
    <t>NUOSAVO KAPITALO IR ĮSIPAREIGOJIMŲ IŠ VISO</t>
  </si>
  <si>
    <r>
      <t xml:space="preserve">Pastovus kapitalas </t>
    </r>
    <r>
      <rPr>
        <i/>
        <sz val="10"/>
        <color rgb="FFBCBCBC"/>
        <rFont val="Arial"/>
        <family val="2"/>
        <charset val="186"/>
      </rPr>
      <t>APM</t>
    </r>
  </si>
  <si>
    <r>
      <t xml:space="preserve">Grynasis apyvartinis kapitalas </t>
    </r>
    <r>
      <rPr>
        <i/>
        <sz val="10"/>
        <color rgb="FFBCBCBC"/>
        <rFont val="Arial"/>
        <family val="2"/>
        <charset val="186"/>
      </rPr>
      <t>AVR</t>
    </r>
  </si>
  <si>
    <r>
      <t>Grynasis apyvartinis kapitalas / Pajamos</t>
    </r>
    <r>
      <rPr>
        <i/>
        <sz val="10"/>
        <color rgb="FFBCBCBC"/>
        <rFont val="Arial"/>
        <family val="2"/>
        <charset val="186"/>
      </rPr>
      <t xml:space="preserve">  AVR</t>
    </r>
  </si>
  <si>
    <r>
      <t xml:space="preserve">Bendrojo likvidumo koef. </t>
    </r>
    <r>
      <rPr>
        <i/>
        <sz val="10"/>
        <color theme="0" tint="-0.34998626667073579"/>
        <rFont val="Arial"/>
        <family val="2"/>
        <charset val="186"/>
      </rPr>
      <t>AVR</t>
    </r>
  </si>
  <si>
    <r>
      <t xml:space="preserve">Turto apyvartumas </t>
    </r>
    <r>
      <rPr>
        <i/>
        <sz val="10"/>
        <color theme="2" tint="-0.34998626667073579"/>
        <rFont val="Arial"/>
        <family val="2"/>
        <charset val="186"/>
      </rPr>
      <t>AVR</t>
    </r>
  </si>
  <si>
    <r>
      <t xml:space="preserve">ROA </t>
    </r>
    <r>
      <rPr>
        <i/>
        <sz val="10"/>
        <color theme="2" tint="-0.34998626667073579"/>
        <rFont val="Arial"/>
        <family val="2"/>
        <charset val="186"/>
      </rPr>
      <t>AVR</t>
    </r>
  </si>
  <si>
    <t>Ilgalaikių finansinių įsipareigojimų viso</t>
  </si>
  <si>
    <t>Ilgalaikės paskolos</t>
  </si>
  <si>
    <t>Kredito linijos</t>
  </si>
  <si>
    <t>-</t>
  </si>
  <si>
    <t>Obligacijos</t>
  </si>
  <si>
    <t>Mokėtinos (įskaitant sukauptas) palūkanos</t>
  </si>
  <si>
    <t>Nuomos įsipareigojimai (16-asis TFAS)</t>
  </si>
  <si>
    <t>Trumpalaikių finansinių įsipareigojimų viso</t>
  </si>
  <si>
    <t>Ilgalaikių paskolų einamųjų metų dalis</t>
  </si>
  <si>
    <t>Trumpalaikės paskolos</t>
  </si>
  <si>
    <t>Banko sąskaitų perviršis</t>
  </si>
  <si>
    <r>
      <t xml:space="preserve">Finansinės skolos  </t>
    </r>
    <r>
      <rPr>
        <sz val="10"/>
        <color theme="0" tint="-0.34998626667073579"/>
        <rFont val="Arial"/>
        <family val="2"/>
        <charset val="186"/>
      </rPr>
      <t>AVR</t>
    </r>
  </si>
  <si>
    <t>Pinigai ir pinigų ekvivalentai</t>
  </si>
  <si>
    <r>
      <t xml:space="preserve">Grynoji skola </t>
    </r>
    <r>
      <rPr>
        <sz val="10"/>
        <color theme="0" tint="-0.34998626667073579"/>
        <rFont val="Arial"/>
        <family val="2"/>
        <charset val="186"/>
      </rPr>
      <t>AVR</t>
    </r>
  </si>
  <si>
    <r>
      <t>Grynoji skola / koreguotas EBITDA</t>
    </r>
    <r>
      <rPr>
        <i/>
        <sz val="10"/>
        <color theme="2" tint="-0.249977111117893"/>
        <rFont val="Arial"/>
        <family val="2"/>
        <charset val="186"/>
      </rPr>
      <t>AVR</t>
    </r>
  </si>
  <si>
    <r>
      <t>Grynoji skola / EBITDA</t>
    </r>
    <r>
      <rPr>
        <i/>
        <sz val="10"/>
        <color theme="2" tint="-0.249977111117893"/>
        <rFont val="Arial"/>
        <family val="2"/>
        <charset val="186"/>
      </rPr>
      <t>AVR</t>
    </r>
  </si>
  <si>
    <r>
      <t>FFO  / Grynoji skola</t>
    </r>
    <r>
      <rPr>
        <i/>
        <sz val="10"/>
        <color theme="2" tint="-0.249977111117893"/>
        <rFont val="Arial"/>
        <family val="2"/>
        <charset val="186"/>
      </rPr>
      <t xml:space="preserve"> AVR</t>
    </r>
    <r>
      <rPr>
        <i/>
        <sz val="10"/>
        <color rgb="FF595959"/>
        <rFont val="Arial"/>
        <family val="2"/>
        <charset val="186"/>
      </rPr>
      <t xml:space="preserve"> </t>
    </r>
  </si>
  <si>
    <r>
      <t xml:space="preserve">Finansinės skolos / Nuosavas kapitalas </t>
    </r>
    <r>
      <rPr>
        <i/>
        <sz val="10"/>
        <color theme="0" tint="-0.34998626667073579"/>
        <rFont val="Arial"/>
        <family val="2"/>
        <charset val="186"/>
      </rPr>
      <t>AVR</t>
    </r>
  </si>
  <si>
    <r>
      <t xml:space="preserve">Nuosavo kapitalo lygis </t>
    </r>
    <r>
      <rPr>
        <i/>
        <sz val="10"/>
        <color theme="0" tint="-0.34998626667073579"/>
        <rFont val="Arial"/>
        <family val="2"/>
        <charset val="186"/>
      </rPr>
      <t>AVR</t>
    </r>
  </si>
  <si>
    <t>Efektyvi palūkanų norma (%)</t>
  </si>
  <si>
    <t>Vidutinis grąžinimo terminas (metais)</t>
  </si>
  <si>
    <t>Fiksuota palūkanų norma</t>
  </si>
  <si>
    <t>Dalis euro valiuta</t>
  </si>
  <si>
    <r>
      <t>Obligacijos (įskaitant palūkanas)</t>
    </r>
    <r>
      <rPr>
        <vertAlign val="superscript"/>
        <sz val="10"/>
        <color rgb="FF595959"/>
        <rFont val="Arial"/>
        <family val="2"/>
        <charset val="186"/>
      </rPr>
      <t>1</t>
    </r>
  </si>
  <si>
    <r>
      <t>Ilgalaikės paskokolos</t>
    </r>
    <r>
      <rPr>
        <vertAlign val="superscript"/>
        <sz val="10"/>
        <color rgb="FF595959"/>
        <rFont val="Arial"/>
        <family val="2"/>
        <charset val="186"/>
      </rPr>
      <t>2</t>
    </r>
  </si>
  <si>
    <t>Nuomos įsipareigojimai</t>
  </si>
  <si>
    <t>Pinigų ir jų ekvivalentų likutis laikotarpio prad.</t>
  </si>
  <si>
    <t>CFO</t>
  </si>
  <si>
    <t>CFI</t>
  </si>
  <si>
    <t>CFF</t>
  </si>
  <si>
    <t>Pinigų ir jų ekvivalentų padidėjimas (sumažėjimas)</t>
  </si>
  <si>
    <t>Pinigai ir pinigų ekvivalentai laikotarpio pab.</t>
  </si>
  <si>
    <r>
      <t xml:space="preserve">EBITDA </t>
    </r>
    <r>
      <rPr>
        <sz val="10"/>
        <color theme="0" tint="-0.34998626667073579"/>
        <rFont val="Arial"/>
        <family val="2"/>
        <charset val="186"/>
      </rPr>
      <t>AVR</t>
    </r>
  </si>
  <si>
    <t>Gautos palūkanos</t>
  </si>
  <si>
    <t>Sumokėtos palūkanos</t>
  </si>
  <si>
    <t>Sumokėtas pelno mokestis</t>
  </si>
  <si>
    <r>
      <t xml:space="preserve">FFO </t>
    </r>
    <r>
      <rPr>
        <sz val="10"/>
        <color theme="0" tint="-0.34998626667073579"/>
        <rFont val="Arial"/>
        <family val="2"/>
        <charset val="186"/>
      </rPr>
      <t>AVR</t>
    </r>
  </si>
  <si>
    <t>Gautos dotacijos</t>
  </si>
  <si>
    <t>Naujų vartotojų prijungimų ir galios didinimų piniginis poveikis</t>
  </si>
  <si>
    <r>
      <t>Įplaukos iš ilgalaikio materialiojo ir nematerialiojo turto perleidimo</t>
    </r>
    <r>
      <rPr>
        <vertAlign val="superscript"/>
        <sz val="10"/>
        <color rgb="FF595959"/>
        <rFont val="Arial"/>
        <family val="2"/>
        <charset val="186"/>
      </rPr>
      <t>2</t>
    </r>
  </si>
  <si>
    <t>Apyvartinio kapitalo pasikeitimai</t>
  </si>
  <si>
    <r>
      <t>FCF</t>
    </r>
    <r>
      <rPr>
        <sz val="10"/>
        <color theme="0" tint="-0.34998626667073579"/>
        <rFont val="Arial"/>
        <family val="2"/>
        <charset val="186"/>
      </rPr>
      <t xml:space="preserve"> AVR</t>
    </r>
  </si>
  <si>
    <r>
      <rPr>
        <i/>
        <vertAlign val="superscript"/>
        <sz val="10"/>
        <color rgb="FF595959"/>
        <rFont val="Arial"/>
        <family val="2"/>
        <charset val="186"/>
      </rPr>
      <t xml:space="preserve">2 </t>
    </r>
    <r>
      <rPr>
        <i/>
        <sz val="8"/>
        <color rgb="FF595959"/>
        <rFont val="Arial"/>
        <family val="2"/>
        <charset val="186"/>
      </rPr>
      <t>Pinigų įplaukos, nurodytos Pinigų srautų ataskaitos eilutėje „Įplaukos iš ilgalaikio materialiojo ir nematerialiojo turto perleidimo“ be pelno (nuostolio), nes jis jau įtrauktas į FFO.</t>
    </r>
  </si>
  <si>
    <t xml:space="preserve"> </t>
  </si>
  <si>
    <r>
      <t>Kita</t>
    </r>
    <r>
      <rPr>
        <b/>
        <vertAlign val="superscript"/>
        <sz val="10"/>
        <color rgb="FFFFFFFF"/>
        <rFont val="Arial"/>
        <family val="2"/>
        <charset val="186"/>
      </rPr>
      <t>1</t>
    </r>
  </si>
  <si>
    <t>Verslo rezultatas</t>
  </si>
  <si>
    <t>Koregavimas</t>
  </si>
  <si>
    <t>TFAS</t>
  </si>
  <si>
    <t>Koreguoti</t>
  </si>
  <si>
    <t>Ataskaitiniai</t>
  </si>
  <si>
    <t>Kitos sąnaudos</t>
  </si>
  <si>
    <t>Nusidėvėjimas ir amortizacija  </t>
  </si>
  <si>
    <r>
      <t xml:space="preserve">EBIT </t>
    </r>
    <r>
      <rPr>
        <sz val="10"/>
        <color theme="0" tint="-0.34998626667073579"/>
        <rFont val="Arial"/>
        <family val="2"/>
        <charset val="186"/>
      </rPr>
      <t>AVR</t>
    </r>
  </si>
  <si>
    <t>Finansinė veikla</t>
  </si>
  <si>
    <t>Pelno mokesčio pajamos (sąnaudos)</t>
  </si>
  <si>
    <r>
      <t>EBITDA</t>
    </r>
    <r>
      <rPr>
        <sz val="10"/>
        <color theme="0" tint="-0.34998626667073579"/>
        <rFont val="Arial"/>
        <family val="2"/>
        <charset val="186"/>
      </rPr>
      <t xml:space="preserve"> AVR</t>
    </r>
  </si>
  <si>
    <r>
      <rPr>
        <i/>
        <vertAlign val="superscript"/>
        <sz val="10"/>
        <color rgb="FF595959"/>
        <rFont val="Arial"/>
        <family val="2"/>
        <charset val="186"/>
      </rPr>
      <t xml:space="preserve">1 </t>
    </r>
    <r>
      <rPr>
        <i/>
        <sz val="8"/>
        <color rgb="FF595959"/>
        <rFont val="Arial"/>
        <family val="2"/>
        <charset val="186"/>
      </rPr>
      <t>Kita – kita veikla ir eliminavimai (konsolidavimo koregavimai ir susijusių šalių sandoriai).</t>
    </r>
  </si>
  <si>
    <t>Laikini reguliaciniai skirtumai (1)</t>
  </si>
  <si>
    <t>Iš viso EBITDA koregavimų</t>
  </si>
  <si>
    <r>
      <t xml:space="preserve">Koreguoto EBITDA marža </t>
    </r>
    <r>
      <rPr>
        <i/>
        <sz val="10"/>
        <color theme="0" tint="-0.34998626667073579"/>
        <rFont val="Arial"/>
        <family val="2"/>
        <charset val="186"/>
      </rPr>
      <t>AVR</t>
    </r>
  </si>
  <si>
    <t>Korekcijos</t>
  </si>
  <si>
    <t>Iš viso EBIT koregavimų</t>
  </si>
  <si>
    <t>Iš viso EBITDA korekcijų</t>
  </si>
  <si>
    <t>Vienkartiniai finansinės veiklos koregavimai (3)</t>
  </si>
  <si>
    <t>Koregavimų įtaka pelno mokesčiui (4)</t>
  </si>
  <si>
    <t>Iš viso grynojo pelno koregavimų</t>
  </si>
  <si>
    <r>
      <t xml:space="preserve">Koreguotas grynasis pelnas </t>
    </r>
    <r>
      <rPr>
        <sz val="10"/>
        <color theme="0" tint="-0.34998626667073579"/>
        <rFont val="Arial"/>
        <family val="2"/>
        <charset val="186"/>
      </rPr>
      <t>AVR</t>
    </r>
  </si>
  <si>
    <t>Pagrindiniai veiklos rodikliai</t>
  </si>
  <si>
    <t>Elektra</t>
  </si>
  <si>
    <t>MW</t>
  </si>
  <si>
    <t xml:space="preserve">Paskirstyta elektros energijos </t>
  </si>
  <si>
    <t>TWh</t>
  </si>
  <si>
    <t>Pagaminta elektros energijos (neto)</t>
  </si>
  <si>
    <t>Žaliosios energijos gamyba (neto)</t>
  </si>
  <si>
    <t>Žaliosios gamybos dalis</t>
  </si>
  <si>
    <t>Elektros energijos pardavimai</t>
  </si>
  <si>
    <t>SAIFI</t>
  </si>
  <si>
    <t>vnt.</t>
  </si>
  <si>
    <t>SAIDI</t>
  </si>
  <si>
    <t>min.</t>
  </si>
  <si>
    <t>Šiluma</t>
  </si>
  <si>
    <t>-%</t>
  </si>
  <si>
    <t>Pagaminta šiluminė energija (neto)</t>
  </si>
  <si>
    <t>Gamtinės dujos</t>
  </si>
  <si>
    <t>Paskirstyta gamtinių dujų</t>
  </si>
  <si>
    <t>Gamtinių dujų pardavimai</t>
  </si>
  <si>
    <t>Žaliosios gamybos segmento pagrindiniai finansiniai rodikliai</t>
  </si>
  <si>
    <r>
      <t xml:space="preserve">Investicijos </t>
    </r>
    <r>
      <rPr>
        <sz val="10"/>
        <color rgb="FFBCBCBC"/>
        <rFont val="Arial"/>
        <family val="2"/>
        <charset val="186"/>
      </rPr>
      <t>AVR</t>
    </r>
  </si>
  <si>
    <t>∆. %</t>
  </si>
  <si>
    <t>IMT, nematerialus ir naudojimo teise valdomas turtas</t>
  </si>
  <si>
    <t>Žaliosios gamybos segmento pagrindiniai reguliaciniai rodikliai</t>
  </si>
  <si>
    <r>
      <t>2023 m.</t>
    </r>
    <r>
      <rPr>
        <b/>
        <vertAlign val="superscript"/>
        <sz val="10"/>
        <color rgb="FFFFFFFF"/>
        <rFont val="Arial"/>
        <family val="2"/>
        <charset val="186"/>
      </rPr>
      <t>1</t>
    </r>
  </si>
  <si>
    <t>Kruonio HAE</t>
  </si>
  <si>
    <r>
      <t>RAB</t>
    </r>
    <r>
      <rPr>
        <vertAlign val="superscript"/>
        <sz val="10"/>
        <color rgb="FF595959"/>
        <rFont val="Arial"/>
        <family val="2"/>
        <charset val="186"/>
      </rPr>
      <t>2</t>
    </r>
  </si>
  <si>
    <t>WACC</t>
  </si>
  <si>
    <t>Nusidėvėjimas ir amortizacija (reguliacinis)</t>
  </si>
  <si>
    <r>
      <rPr>
        <i/>
        <vertAlign val="superscript"/>
        <sz val="10"/>
        <color rgb="FF595959"/>
        <rFont val="Arial"/>
        <family val="2"/>
        <charset val="186"/>
      </rPr>
      <t>1</t>
    </r>
    <r>
      <rPr>
        <i/>
        <sz val="8"/>
        <color rgb="FF595959"/>
        <rFont val="Arial"/>
        <family val="2"/>
        <charset val="186"/>
      </rPr>
      <t xml:space="preserve"> Duomenys patvirtinti ir viešinami VERT. </t>
    </r>
  </si>
  <si>
    <t>Žaliosios gamybos segmento pagrindiniai veiklos rodikliai</t>
  </si>
  <si>
    <t>Instaliuota galia</t>
  </si>
  <si>
    <t>Hidroelektrinės</t>
  </si>
  <si>
    <t>Atliekų jėgainės</t>
  </si>
  <si>
    <t>Saulės Parkai</t>
  </si>
  <si>
    <t>Biomasės jėgainės</t>
  </si>
  <si>
    <r>
      <t>Atliekų jėgainės</t>
    </r>
    <r>
      <rPr>
        <vertAlign val="superscript"/>
        <sz val="8"/>
        <color rgb="FF595959"/>
        <rFont val="Arial"/>
        <family val="2"/>
        <charset val="186"/>
      </rPr>
      <t>2</t>
    </r>
  </si>
  <si>
    <r>
      <rPr>
        <i/>
        <vertAlign val="superscript"/>
        <sz val="10"/>
        <color rgb="FF595959"/>
        <rFont val="Arial"/>
        <family val="2"/>
        <charset val="186"/>
      </rPr>
      <t>2</t>
    </r>
    <r>
      <rPr>
        <i/>
        <sz val="8"/>
        <color rgb="FF595959"/>
        <rFont val="Arial"/>
        <family val="2"/>
        <charset val="186"/>
      </rPr>
      <t xml:space="preserve"> Vilniaus KJ ir Kauno KJ gali naudoti gamtines dujas jėgainės paleidimui / stabdymui, bandymams ir kt., kurių rezultatų vertės įtrauktos į „Atliekų jėgainės“.</t>
    </r>
  </si>
  <si>
    <t>Tinklų segmento pagrindiniai finansiniai rodikliai</t>
  </si>
  <si>
    <t>∆, %</t>
  </si>
  <si>
    <t>Tinklų segmento pagrindiniai reguliaciniai rodikliai</t>
  </si>
  <si>
    <t>RAB</t>
  </si>
  <si>
    <t>WACC (svertinis vidurkis)</t>
  </si>
  <si>
    <t>74.9 </t>
  </si>
  <si>
    <r>
      <t>Papildoma tarifo dedamoji</t>
    </r>
    <r>
      <rPr>
        <vertAlign val="superscript"/>
        <sz val="10"/>
        <color rgb="FF595959"/>
        <rFont val="Arial"/>
        <family val="2"/>
        <charset val="186"/>
      </rPr>
      <t>1</t>
    </r>
  </si>
  <si>
    <r>
      <t>Atidėtoji investicijų dalis dengiama klientų ir elektros įrangos perkėlimai 2022 m.</t>
    </r>
    <r>
      <rPr>
        <vertAlign val="superscript"/>
        <sz val="10"/>
        <color rgb="FF595959"/>
        <rFont val="Arial"/>
        <family val="2"/>
        <charset val="186"/>
      </rPr>
      <t>2</t>
    </r>
  </si>
  <si>
    <t>Elektros energijos skirstymas</t>
  </si>
  <si>
    <t>Papildoma tarifo dedamoji</t>
  </si>
  <si>
    <t>Gamtinių dujų skirstymas</t>
  </si>
  <si>
    <r>
      <rPr>
        <i/>
        <vertAlign val="superscript"/>
        <sz val="10"/>
        <color rgb="FF595959"/>
        <rFont val="Arial"/>
        <family val="2"/>
        <charset val="186"/>
      </rPr>
      <t>1</t>
    </r>
    <r>
      <rPr>
        <i/>
        <sz val="8"/>
        <color rgb="FF595959"/>
        <rFont val="Arial"/>
        <family val="2"/>
        <charset val="186"/>
      </rPr>
      <t xml:space="preserve"> Duomenys patvirtinti ir viešinami VERT</t>
    </r>
  </si>
  <si>
    <r>
      <rPr>
        <i/>
        <vertAlign val="superscript"/>
        <sz val="10"/>
        <color rgb="FF595959"/>
        <rFont val="Arial"/>
        <family val="2"/>
        <charset val="186"/>
      </rPr>
      <t>2</t>
    </r>
    <r>
      <rPr>
        <i/>
        <sz val="8"/>
        <color rgb="FF595959"/>
        <rFont val="Arial"/>
        <family val="2"/>
        <charset val="186"/>
      </rPr>
      <t xml:space="preserve"> Faktiniai duomenys paimti iš Pelno (nuostolio) ataskaitos.</t>
    </r>
  </si>
  <si>
    <t>Tinklų segmento pagrindiniai veiklos rodikliai</t>
  </si>
  <si>
    <t>Paskirstyta elektros energijos</t>
  </si>
  <si>
    <t>iš kurių privatiems klientams</t>
  </si>
  <si>
    <t>iš kurių verslo klientams</t>
  </si>
  <si>
    <t>Tinklų ilgis</t>
  </si>
  <si>
    <t>tūkst. km</t>
  </si>
  <si>
    <t>Klientų skaičius</t>
  </si>
  <si>
    <t>tūkst.</t>
  </si>
  <si>
    <t>iš kurių gaminantys vartotojai ir gamintojai</t>
  </si>
  <si>
    <t>gaminančių vartotojų ir gamintojų leistinoji naudoti galia</t>
  </si>
  <si>
    <t>Nauji prijungimai</t>
  </si>
  <si>
    <t>Prijungimų galios padidinimai</t>
  </si>
  <si>
    <t>Naujų vartotojų prijungimų ir galios didinimų leistinoji naudoti galia</t>
  </si>
  <si>
    <t>Naujų prijungimų trukmė (vidutiniškai)</t>
  </si>
  <si>
    <t>k. d.</t>
  </si>
  <si>
    <t>Įrengtų išmaniųjų skaitiklių skaičius</t>
  </si>
  <si>
    <t>Naujų vartotojų prijungimai ir galios didinimai</t>
  </si>
  <si>
    <t>Klientų patirtis</t>
  </si>
  <si>
    <t>NPS (Aptarnavimo)</t>
  </si>
  <si>
    <t>2023 m.</t>
  </si>
  <si>
    <t>Instaliuota elektros energijos galia</t>
  </si>
  <si>
    <t>Rezervinės ir izoliuoto elektros sistemos darbo paslaugos iš viso</t>
  </si>
  <si>
    <t>Tretinio galios rezervo paslaugos</t>
  </si>
  <si>
    <t>KCB</t>
  </si>
  <si>
    <t>7 ir 8 blokai</t>
  </si>
  <si>
    <t>Sprendimų klientams segmento pagrindiniai finansiniai rodikliai</t>
  </si>
  <si>
    <r>
      <t xml:space="preserve">Grynasis apyvartinis kapitalas </t>
    </r>
    <r>
      <rPr>
        <sz val="10"/>
        <color rgb="FFBCBCBC"/>
        <rFont val="Arial"/>
        <family val="2"/>
        <charset val="186"/>
      </rPr>
      <t>AVR</t>
    </r>
  </si>
  <si>
    <t>Sprendimų klientams segmento pagrindiniai reguliaciniai rodikliai</t>
  </si>
  <si>
    <r>
      <rPr>
        <i/>
        <vertAlign val="superscript"/>
        <sz val="10"/>
        <color rgb="FF595959"/>
        <rFont val="Arial"/>
        <family val="2"/>
        <charset val="186"/>
      </rPr>
      <t>1</t>
    </r>
    <r>
      <rPr>
        <i/>
        <sz val="8"/>
        <color rgb="FF595959"/>
        <rFont val="Arial"/>
        <family val="2"/>
        <charset val="186"/>
      </rPr>
      <t xml:space="preserve"> Duomenys patvirtinti ir viešinami VERT.</t>
    </r>
  </si>
  <si>
    <r>
      <rPr>
        <i/>
        <vertAlign val="superscript"/>
        <sz val="10"/>
        <color rgb="FF595959"/>
        <rFont val="Arial"/>
        <family val="2"/>
        <charset val="186"/>
      </rPr>
      <t xml:space="preserve">2 </t>
    </r>
    <r>
      <rPr>
        <i/>
        <sz val="8"/>
        <color rgb="FF595959"/>
        <rFont val="Arial"/>
        <family val="2"/>
        <charset val="186"/>
      </rPr>
      <t>Sprendimų klientams segmento veikloje RAB sudaro apyvartinis kapitalas elektros energijos visuomeninio tiekimo poreikio tenkinimui.</t>
    </r>
  </si>
  <si>
    <t>Sprendimų klientams segmento pagrindiniai veiklos rodikliai</t>
  </si>
  <si>
    <t>   </t>
  </si>
  <si>
    <t>Latvija</t>
  </si>
  <si>
    <t>Iš viso mažmeninės prekybos</t>
  </si>
  <si>
    <t>mln.</t>
  </si>
  <si>
    <t>Suomija</t>
  </si>
  <si>
    <t>Estija</t>
  </si>
  <si>
    <t>Didmeninė prekyba</t>
  </si>
  <si>
    <t>NPS (privačių klientų aptarnavimo)</t>
  </si>
  <si>
    <t>NPS (verslo klientų aptarnavimo)</t>
  </si>
  <si>
    <t>2019 m.</t>
  </si>
  <si>
    <t>2018 m.</t>
  </si>
  <si>
    <r>
      <t xml:space="preserve">Koreguoto EBITDA marža </t>
    </r>
    <r>
      <rPr>
        <sz val="10"/>
        <color rgb="FFBCBCBC"/>
        <rFont val="Arial"/>
        <family val="2"/>
        <charset val="186"/>
      </rPr>
      <t>AVR</t>
    </r>
  </si>
  <si>
    <t>2020 m.</t>
  </si>
  <si>
    <t>Pagaminta žaliosios elektros energijos (neto)</t>
  </si>
  <si>
    <t>Pagaminta šiluminės energijos (neto)</t>
  </si>
  <si>
    <t>2021 m. IV ketv.</t>
  </si>
  <si>
    <t>2022 m. IV ketv.</t>
  </si>
  <si>
    <t>2022 m. III ketv.</t>
  </si>
  <si>
    <t>2022 m. II ketv.</t>
  </si>
  <si>
    <t>2022 m. I ketv.</t>
  </si>
  <si>
    <t>2021 m. III ketv.</t>
  </si>
  <si>
    <t>2021 m. II ketv.</t>
  </si>
  <si>
    <t>2021 m. I ketv.</t>
  </si>
  <si>
    <t>2020 m. IV ketv.</t>
  </si>
  <si>
    <t>2020 m. III ketv.</t>
  </si>
  <si>
    <t>2020 m. II ketv.</t>
  </si>
  <si>
    <r>
      <t xml:space="preserve">EBITDA </t>
    </r>
    <r>
      <rPr>
        <sz val="10"/>
        <color rgb="FFBCBCBC"/>
        <rFont val="Arial"/>
        <family val="2"/>
        <charset val="186"/>
      </rPr>
      <t xml:space="preserve"> AVR</t>
    </r>
  </si>
  <si>
    <r>
      <t xml:space="preserve">EBIT </t>
    </r>
    <r>
      <rPr>
        <sz val="10"/>
        <color rgb="FFBCBCBC"/>
        <rFont val="Arial"/>
        <family val="2"/>
        <charset val="186"/>
      </rPr>
      <t xml:space="preserve"> AVR</t>
    </r>
  </si>
  <si>
    <t>Elektros energija</t>
  </si>
  <si>
    <t>Dujos</t>
  </si>
  <si>
    <t>2022 m. gruodžio 31 d.</t>
  </si>
  <si>
    <t>TURTAS</t>
  </si>
  <si>
    <t>Nematerialusis turtas</t>
  </si>
  <si>
    <t>Ilgalaikis materialusis turtas</t>
  </si>
  <si>
    <t>Naudojimo teise valdomas turtas</t>
  </si>
  <si>
    <t>Išankstiniai apmokėjimai už ilgalaikį turtą</t>
  </si>
  <si>
    <t>Investicinis turtas</t>
  </si>
  <si>
    <t>Ilgalaikės gautinos sumos</t>
  </si>
  <si>
    <t>Kitas finansinis turtas</t>
  </si>
  <si>
    <t>Kitas ilgalaikis turtas</t>
  </si>
  <si>
    <t>Atidėtojo mokesčio turtas</t>
  </si>
  <si>
    <t>Ilgalaikio turto iš viso</t>
  </si>
  <si>
    <t>Atsargos</t>
  </si>
  <si>
    <t>Išankstiniai apmokėjimai ir ateinančių laikotarpių sąnaudos</t>
  </si>
  <si>
    <t>Prekybos gautinos sumos</t>
  </si>
  <si>
    <t>Kitos gautinos sumos</t>
  </si>
  <si>
    <t>Kitas trumpalaikis turtas</t>
  </si>
  <si>
    <t>Iš anksto sumokėtas pelno mokestis</t>
  </si>
  <si>
    <t>Ilgalaikis turtas, skirtas parduoti</t>
  </si>
  <si>
    <t>Trumpalaikio turto iš viso</t>
  </si>
  <si>
    <t>Turto iš viso</t>
  </si>
  <si>
    <t>Nuosavas kapitalas ir įsipareigojimai</t>
  </si>
  <si>
    <t>Įstatinis kapitalas</t>
  </si>
  <si>
    <t>Rezervai</t>
  </si>
  <si>
    <t>Nepaskirstytasis pelnas (nuostoliai)</t>
  </si>
  <si>
    <t>Nuosavas kapitalas, tenkantis patronuojančiosios bendrovės akcininkams</t>
  </si>
  <si>
    <t>Nekontroliuojanti dalis</t>
  </si>
  <si>
    <t>Nuosavo kapitalo iš viso</t>
  </si>
  <si>
    <t>Įsipareigojimai</t>
  </si>
  <si>
    <t>Ilgalaikės paskolos ir obligacijos</t>
  </si>
  <si>
    <t>Ilgalaikiai nuomos įsipareigojimai</t>
  </si>
  <si>
    <t>Dotacijos ir subsidijos</t>
  </si>
  <si>
    <t>Atidėtojo mokesčio įsipareigojimai</t>
  </si>
  <si>
    <t>Atidėjiniai</t>
  </si>
  <si>
    <t>Ateinančių laikotarpių pajamos</t>
  </si>
  <si>
    <t>Kitos ilgalaikės mokėtinos sumos ir įsipareigojimai</t>
  </si>
  <si>
    <t>Ilgalaikių įsipareigojimų iš viso</t>
  </si>
  <si>
    <t>Paskolos</t>
  </si>
  <si>
    <t>Prekybos mokėtinos sumos</t>
  </si>
  <si>
    <t>Gauti išankstiniai apmokėjimai</t>
  </si>
  <si>
    <t>Mokėtinas pelno mokestis</t>
  </si>
  <si>
    <t>Kitos trumpalaikės mokėtinos sumos ir įsipareigojimai</t>
  </si>
  <si>
    <t>Trumpalaikių įsipareigojimų iš viso</t>
  </si>
  <si>
    <t>Nuosavo kapitalo ir įsipareigojimų iš viso</t>
  </si>
  <si>
    <t xml:space="preserve">2022 m. </t>
  </si>
  <si>
    <t>Pajamos pagal sutartis su klientais</t>
  </si>
  <si>
    <t>Kitos pajamos</t>
  </si>
  <si>
    <t>Pajamos ir kitos pajamos, iš viso</t>
  </si>
  <si>
    <t>Remonto ir techninės priežiūros sąnaudos</t>
  </si>
  <si>
    <t>EBITDA</t>
  </si>
  <si>
    <t>Finansinės pajamos</t>
  </si>
  <si>
    <t>Finansinės sąnaudos</t>
  </si>
  <si>
    <t>Finansinės veiklos grynasis rezultatas</t>
  </si>
  <si>
    <t>Pelnas (nuostoliai) prieš apmokestinimą</t>
  </si>
  <si>
    <t>Ataskaitinio laikotarpio pelno mokesčio pajamos / (sąnaudos)</t>
  </si>
  <si>
    <t>Atidėtojo mokesčio pajamos (sąnaudos)</t>
  </si>
  <si>
    <t>Grynasis pelnas už laikotarpį</t>
  </si>
  <si>
    <t>Priskiriama:</t>
  </si>
  <si>
    <t>Patronuojančios bendrovės savininkams</t>
  </si>
  <si>
    <t>Nekontroliuojančiai daliai</t>
  </si>
  <si>
    <t>Kitos bendrosios pajamos (sąnaudos)</t>
  </si>
  <si>
    <t>Straipsniai, kurie ateityje nebus perklasifikuojami į pelną (nuostolius) (atėmus mokesčius)</t>
  </si>
  <si>
    <t>Aktuarinių prielaidų pasikeitimas</t>
  </si>
  <si>
    <t>Straipsniai, kurie ateityje nebus perklasifikuojami į pelną (nuostolius), iš viso</t>
  </si>
  <si>
    <t>Straipsniai, kurie ateityje gali būti perklasifikuojami į pelną (nuostolius) (atėmus mokesčius)</t>
  </si>
  <si>
    <t>Pinigų srautų apsidraudimas – veiksminga tikrosios vertės pokyčio dalis</t>
  </si>
  <si>
    <t>Pinigų srautų apsidraudimas – perklasifikuota į pelną (nuostolius)</t>
  </si>
  <si>
    <t>Užsienyje veikiantys ūkio subjektai - užsienio valiutų keitimo skirtumai</t>
  </si>
  <si>
    <t>Straipsniai, kurie ateityje gali būti perklasifikuojami į pelną (nuostolius), iš viso</t>
  </si>
  <si>
    <t>Kitos bendrosios pajamos (sąnaudos) už laikotarpį, iš viso</t>
  </si>
  <si>
    <t>Bendrosios pajamos (sąnaudos) už laikotarpį, iš viso</t>
  </si>
  <si>
    <t>Pagrindinis pelnas, tenkantis vienai akcijai (EUR)</t>
  </si>
  <si>
    <t>Sumažintas pelnas, tenkantis vienai akcijai (EUR)</t>
  </si>
  <si>
    <t>Vidutinis svertinis akcijų skaičius</t>
  </si>
  <si>
    <t>Pagrindinės veiklos pinigų srautai</t>
  </si>
  <si>
    <t>Koregavimai skirti suderinti grynąjį pelną su grynaisiais pinigų srautais:</t>
  </si>
  <si>
    <t>Nusidėvėjimo ir amortizacijos sąnaudos</t>
  </si>
  <si>
    <t>Išvestinių finansinių priemonių tikrosios vertės pasikeitimas</t>
  </si>
  <si>
    <t>Finansinių priemonių tikrosios vertės pasikeitimas</t>
  </si>
  <si>
    <t xml:space="preserve">Finansinio turto vertės sumažėjimas (atstatymas) </t>
  </si>
  <si>
    <t>Pelno mokesčio sąnaudos / (pajamos)</t>
  </si>
  <si>
    <t>Dotacijų nusidėvėjimas ir amortizacija</t>
  </si>
  <si>
    <t>Atidėjinių padidėjimas (sumažėjimas)</t>
  </si>
  <si>
    <t>Atsargų nukainojimas iki grynosios realizavimo vertės (atstatymas)</t>
  </si>
  <si>
    <t>Ilgalaikio materialiojo turto ir turto skirto parduoti perleidimo / nurašymo nuostoliai / (pelnas)</t>
  </si>
  <si>
    <t>Palūkanų pajamos</t>
  </si>
  <si>
    <t>Palūkanų sąnaudos</t>
  </si>
  <si>
    <t>Kitos finansinės veiklos rezultatas</t>
  </si>
  <si>
    <t>Prekybos ir kitų gautinų sumų (padidėjimas) / sumažėjimas</t>
  </si>
  <si>
    <t>Atsargų, išankstinių apmokėjimų, kito trumpalaikio ir ilgalaikio turto (padidėjimas) / sumažėjimas</t>
  </si>
  <si>
    <t>Prekybos mokėtinų sumų, ateinančių laikotarpių pajamų, gautų išankstinių apmokėjimų, kitų ilgalaikių ir trumpalaikių mokėtinų sumų ir įsipareigojimų padidėjimas / (sumažėjimas)</t>
  </si>
  <si>
    <t>(Sumokėtas) / atgautas pelno mokestis</t>
  </si>
  <si>
    <t>Grynieji pagrindinės veiklos pinigų srautai</t>
  </si>
  <si>
    <t>Investicinės veiklos pinigų srautai</t>
  </si>
  <si>
    <t>Ilgalaikio materialiojo ir nematerialiojo turto įsigijimas</t>
  </si>
  <si>
    <t>Įplaukos iš ilgalaikio materialiojo turto, turto skirto parduoti ir nematerialiojo turto perleidimo</t>
  </si>
  <si>
    <t>Dukterinės įmonės įsigijimas, atėmus įsigytą pinigų likutį</t>
  </si>
  <si>
    <t>Gauti finansinės nuomos mokėjimai</t>
  </si>
  <si>
    <t>Investicijos į Inovacijų fondą</t>
  </si>
  <si>
    <t>Grynieji investicinės veiklos pinigų srautai</t>
  </si>
  <si>
    <t>Finansinės veiklos pinigų srautai</t>
  </si>
  <si>
    <t>Gautos paskolos</t>
  </si>
  <si>
    <t>Sugrąžintos paskolos</t>
  </si>
  <si>
    <t>Sąskaitos perviršio padidėjimas</t>
  </si>
  <si>
    <t>Nuomos mokėjimai</t>
  </si>
  <si>
    <t>Grynieji finansinės veiklos pinigų srautai</t>
  </si>
  <si>
    <t>Pinigų ir pinigų ekvivalentų (įskaitant sąskaitos perviršį) padidėjimas / (sumažėjimas)</t>
  </si>
  <si>
    <t>Pinigai ir pinigų ekvivalentai laikotarpio pradžioje</t>
  </si>
  <si>
    <t>Pinigai ir pinigų ekvivalentai laikotarpio pabaigoje</t>
  </si>
  <si>
    <t>Veikiantys ir vystomi gamybos pajėgumai</t>
  </si>
  <si>
    <t>Energijos rūšis</t>
  </si>
  <si>
    <t>Ignitis grupės valdoma dalis, %</t>
  </si>
  <si>
    <t>Finansinis konsolidavimas</t>
  </si>
  <si>
    <t>Šalis</t>
  </si>
  <si>
    <t>Veiklos pradžia</t>
  </si>
  <si>
    <t>Instaliuota galia, MW</t>
  </si>
  <si>
    <t>Pagamintas elekros kiekis, GWh¹</t>
  </si>
  <si>
    <t>Apkrovos koeficientas,%</t>
  </si>
  <si>
    <t>Tarifas / Elektros prekybos sutartis</t>
  </si>
  <si>
    <t>Kapitalinės investicijos, mln. Eur</t>
  </si>
  <si>
    <t>Véjo gūsis (Liepynė)</t>
  </si>
  <si>
    <t>Vėjas</t>
  </si>
  <si>
    <t>Pilnas</t>
  </si>
  <si>
    <t>2010</t>
  </si>
  <si>
    <t>Vėjo gūsis (Kreivėnai)</t>
  </si>
  <si>
    <t>Véjo Vatas</t>
  </si>
  <si>
    <t>2011 m.</t>
  </si>
  <si>
    <t>Tuuleenergia</t>
  </si>
  <si>
    <t>2013 m. -2014 m.</t>
  </si>
  <si>
    <t>Eurakras</t>
  </si>
  <si>
    <t>2016 m.</t>
  </si>
  <si>
    <t>Pomerania</t>
  </si>
  <si>
    <t xml:space="preserve">2021 m. IV ketv. </t>
  </si>
  <si>
    <t>Iš viso veikiantys vėjo parkai</t>
  </si>
  <si>
    <t>28-32</t>
  </si>
  <si>
    <t>80-85</t>
  </si>
  <si>
    <t>Silezija I</t>
  </si>
  <si>
    <t>Silezija II</t>
  </si>
  <si>
    <t xml:space="preserve">2024 m. </t>
  </si>
  <si>
    <t>Lenkijos saulės elektrinių portfelis II</t>
  </si>
  <si>
    <t>Saulė</t>
  </si>
  <si>
    <t>2023-2024 m.</t>
  </si>
  <si>
    <t>Iš viso vystomi vėjo parkai</t>
  </si>
  <si>
    <t>¹ Paskutinių trijų metų istorinis vidurkis veikiantiems vėjo parkams, išskyrus Pomerania VP, kuris komercinę veiklą pradėjo 2021 IV ketv., bei ilgalaikė prognozė vystomiems vėjo parkams</t>
  </si>
  <si>
    <t>Veikiantys gamybos pajėgumai</t>
  </si>
  <si>
    <t>Komercinė veikla²</t>
  </si>
  <si>
    <t>Reguliuojama veikla</t>
  </si>
  <si>
    <t>Kapitalinis remontas / pratęsiamas tarnavimo laikos</t>
  </si>
  <si>
    <t>Instaliuota elektros galia, MW</t>
  </si>
  <si>
    <t>Pagamintas elektros kiekis, GWh</t>
  </si>
  <si>
    <t>Apkrovos koficientas, %</t>
  </si>
  <si>
    <t>RAB, mln. Eur</t>
  </si>
  <si>
    <t>WACC, %</t>
  </si>
  <si>
    <t>Nusidėvėjimas ir amortizacija (reguliacinis), mln. Eur</t>
  </si>
  <si>
    <t>Hidroakumuliacinė</t>
  </si>
  <si>
    <t>1992 m. -1998 m.¹</t>
  </si>
  <si>
    <t>Kauno HE</t>
  </si>
  <si>
    <t>Hidro</t>
  </si>
  <si>
    <t>1959 m.</t>
  </si>
  <si>
    <t>2010 m.</t>
  </si>
  <si>
    <t>¹ Pirma turbina įvesta į eksploataciją 1992 m., visi pajėgumai 1998 m.</t>
  </si>
  <si>
    <r>
      <rPr>
        <vertAlign val="superscript"/>
        <sz val="8"/>
        <color rgb="FF595959"/>
        <rFont val="Arial"/>
        <family val="2"/>
        <charset val="186"/>
      </rPr>
      <t>2</t>
    </r>
    <r>
      <rPr>
        <i/>
        <sz val="8"/>
        <color rgb="FF595959"/>
        <rFont val="Arial"/>
        <family val="2"/>
        <charset val="186"/>
      </rPr>
      <t xml:space="preserve"> Ketvirčių vidurkis x4 nuo 2022 m. pradžios, dėl reikšmingų pokyčių rinkoje, kurie paveikė hidro pajėgumų veiklą.</t>
    </r>
  </si>
  <si>
    <t>Instaliuota šilumos galia, MW</t>
  </si>
  <si>
    <r>
      <t>Pagamintas elektros kiekis, GWh</t>
    </r>
    <r>
      <rPr>
        <b/>
        <vertAlign val="superscript"/>
        <sz val="10"/>
        <color rgb="FFFFFFFF"/>
        <rFont val="Arial"/>
        <family val="2"/>
        <charset val="186"/>
      </rPr>
      <t>1</t>
    </r>
  </si>
  <si>
    <r>
      <t>Pagamintas šilumos kiekis, GWh</t>
    </r>
    <r>
      <rPr>
        <b/>
        <vertAlign val="superscript"/>
        <sz val="10"/>
        <color rgb="FFFFFFFF"/>
        <rFont val="Arial"/>
        <family val="2"/>
        <charset val="186"/>
      </rPr>
      <t>1</t>
    </r>
  </si>
  <si>
    <t>Sudeginamų atliekų kiekis, t¹</t>
  </si>
  <si>
    <t>Biokuro kiekis, GWh¹</t>
  </si>
  <si>
    <t xml:space="preserve">Savikaina ir veiklos sąnaudos mEur¹ </t>
  </si>
  <si>
    <t>Kauno KJ</t>
  </si>
  <si>
    <t>Atliekos</t>
  </si>
  <si>
    <t xml:space="preserve">2020 m. III ketv. </t>
  </si>
  <si>
    <t>Vilniaus KJ</t>
  </si>
  <si>
    <t xml:space="preserve">2021 m. I ketv. </t>
  </si>
  <si>
    <t>Elektrėnų biokuro katilinė</t>
  </si>
  <si>
    <t>Biokuras</t>
  </si>
  <si>
    <t>2015 m.</t>
  </si>
  <si>
    <t>Iš viso veikiantys pajėgumai</t>
  </si>
  <si>
    <t>Atliekos/Biokuras</t>
  </si>
  <si>
    <t>Vilnius KJ</t>
  </si>
  <si>
    <t>Iš viso vystomi pajėgumai</t>
  </si>
  <si>
    <t>¹ Paskutinių trijų metų istorinis vidurkis veikiantiems vėjo parkams bei ilgalaikė prognozė vystomiems vėjo parkams</t>
  </si>
  <si>
    <t>Komercinė veikla¹</t>
  </si>
  <si>
    <r>
      <t>Pagamintas elektros kiekis, GWh</t>
    </r>
    <r>
      <rPr>
        <b/>
        <vertAlign val="superscript"/>
        <sz val="10"/>
        <color rgb="FFFFFFFF"/>
        <rFont val="Arial"/>
        <family val="2"/>
        <charset val="186"/>
      </rPr>
      <t>2</t>
    </r>
  </si>
  <si>
    <t>Veiklos sąnaudos mln. Eur</t>
  </si>
  <si>
    <t>2012 m.</t>
  </si>
  <si>
    <t>7-8 EK blokai</t>
  </si>
  <si>
    <t>2003 m. - 2009 m.</t>
  </si>
  <si>
    <r>
      <rPr>
        <sz val="8"/>
        <color rgb="FF595959"/>
        <rFont val="Arial"/>
        <family val="2"/>
        <charset val="186"/>
      </rPr>
      <t>¹</t>
    </r>
    <r>
      <rPr>
        <i/>
        <sz val="8"/>
        <color rgb="FF595959"/>
        <rFont val="Arial"/>
        <family val="2"/>
        <charset val="186"/>
      </rPr>
      <t xml:space="preserve"> Ketvirčių vidurkis x4 nuo 2022 m. pradžios, dėl reikšmingų pokyčių rinkoje, kurie paveikė KCB veiklą.</t>
    </r>
  </si>
  <si>
    <t>Pagaminta elektros energija, GWh</t>
  </si>
  <si>
    <r>
      <t>Véjo gūsis (Liepynė)</t>
    </r>
    <r>
      <rPr>
        <vertAlign val="superscript"/>
        <sz val="10"/>
        <color rgb="FF595959"/>
        <rFont val="Arial"/>
        <family val="2"/>
        <charset val="186"/>
      </rPr>
      <t>1</t>
    </r>
  </si>
  <si>
    <r>
      <t>Vėjo gūsis (Kreivėnai)</t>
    </r>
    <r>
      <rPr>
        <vertAlign val="superscript"/>
        <sz val="10"/>
        <color rgb="FF595959"/>
        <rFont val="Arial"/>
        <family val="2"/>
        <charset val="186"/>
      </rPr>
      <t>1</t>
    </r>
  </si>
  <si>
    <t>Véjo Vatas¹</t>
  </si>
  <si>
    <r>
      <t>Apkrovos koeficientas</t>
    </r>
    <r>
      <rPr>
        <b/>
        <vertAlign val="superscript"/>
        <sz val="10"/>
        <color rgb="FF595959"/>
        <rFont val="Arial"/>
        <family val="2"/>
        <charset val="186"/>
      </rPr>
      <t>2</t>
    </r>
    <r>
      <rPr>
        <b/>
        <sz val="10"/>
        <color rgb="FF595959"/>
        <rFont val="Arial"/>
        <family val="2"/>
        <charset val="186"/>
      </rPr>
      <t>, %</t>
    </r>
  </si>
  <si>
    <r>
      <t>Pomerania</t>
    </r>
    <r>
      <rPr>
        <vertAlign val="superscript"/>
        <sz val="10"/>
        <color rgb="FF595959"/>
        <rFont val="Arial"/>
        <family val="2"/>
        <charset val="186"/>
      </rPr>
      <t>3</t>
    </r>
  </si>
  <si>
    <t>Veiklos sąnaudos tūkst. Eur/MW</t>
  </si>
  <si>
    <t>Véjo gūsis¹</t>
  </si>
  <si>
    <t>¹ Įtrauktas pilnas 2018 m. Vėjo Vatas ir Vėjo Gūsis rezultatas, nors Grupė abu vėjo parkus įsigijo 2018 m. lapkričio 5 d.</t>
  </si>
  <si>
    <r>
      <rPr>
        <i/>
        <vertAlign val="superscript"/>
        <sz val="8"/>
        <color rgb="FF595959"/>
        <rFont val="Arial"/>
        <family val="2"/>
        <charset val="186"/>
      </rPr>
      <t>2</t>
    </r>
    <r>
      <rPr>
        <i/>
        <sz val="8"/>
        <color rgb="FF595959"/>
        <rFont val="Arial"/>
        <family val="2"/>
        <charset val="186"/>
      </rPr>
      <t>Bendras vėjo jėgainių apkrovos koeficientas skaičiuotas taikant svertinį vidurkį.</t>
    </r>
  </si>
  <si>
    <r>
      <rPr>
        <i/>
        <vertAlign val="superscript"/>
        <sz val="8"/>
        <color rgb="FF595959"/>
        <rFont val="Arial"/>
        <family val="2"/>
        <charset val="186"/>
      </rPr>
      <t>3</t>
    </r>
    <r>
      <rPr>
        <i/>
        <sz val="8"/>
        <color rgb="FF595959"/>
        <rFont val="Arial"/>
        <family val="2"/>
        <charset val="186"/>
      </rPr>
      <t>Pomerania VP apkrovos koeficientas skaičiuotas laikotarpiui nuo komercinės veiklos pradžios (2021 m. gruodžio mėn.).</t>
    </r>
  </si>
  <si>
    <t>Komercinė veikla</t>
  </si>
  <si>
    <r>
      <t>Iš viso</t>
    </r>
    <r>
      <rPr>
        <b/>
        <vertAlign val="superscript"/>
        <sz val="10"/>
        <color rgb="FF595959"/>
        <rFont val="Arial"/>
        <family val="2"/>
        <charset val="186"/>
      </rPr>
      <t>1</t>
    </r>
  </si>
  <si>
    <r>
      <t>RAB, mln. Eur</t>
    </r>
    <r>
      <rPr>
        <b/>
        <vertAlign val="superscript"/>
        <sz val="10"/>
        <color rgb="FF595959"/>
        <rFont val="Arial"/>
        <family val="2"/>
        <charset val="186"/>
      </rPr>
      <t>2</t>
    </r>
  </si>
  <si>
    <r>
      <t>16.5</t>
    </r>
    <r>
      <rPr>
        <vertAlign val="superscript"/>
        <sz val="10"/>
        <color rgb="FF595959"/>
        <rFont val="Arial"/>
        <family val="2"/>
        <charset val="186"/>
      </rPr>
      <t>3</t>
    </r>
  </si>
  <si>
    <r>
      <t>16.7</t>
    </r>
    <r>
      <rPr>
        <vertAlign val="superscript"/>
        <sz val="10"/>
        <color rgb="FF595959"/>
        <rFont val="Arial"/>
        <family val="2"/>
        <charset val="186"/>
      </rPr>
      <t>3</t>
    </r>
  </si>
  <si>
    <r>
      <t>WACC, %</t>
    </r>
    <r>
      <rPr>
        <b/>
        <vertAlign val="superscript"/>
        <sz val="10"/>
        <color rgb="FF595959"/>
        <rFont val="Arial"/>
        <family val="2"/>
        <charset val="186"/>
      </rPr>
      <t>2</t>
    </r>
  </si>
  <si>
    <t>3.50%</t>
  </si>
  <si>
    <t>5.07%</t>
  </si>
  <si>
    <t>5.00%</t>
  </si>
  <si>
    <r>
      <t>Nusidėvėjimas ir amortizacija (reguliacinis), mln. Eur</t>
    </r>
    <r>
      <rPr>
        <b/>
        <vertAlign val="superscript"/>
        <sz val="10"/>
        <color rgb="FF595959"/>
        <rFont val="Arial"/>
        <family val="2"/>
        <charset val="186"/>
      </rPr>
      <t>2</t>
    </r>
  </si>
  <si>
    <r>
      <rPr>
        <i/>
        <vertAlign val="superscript"/>
        <sz val="8"/>
        <color rgb="FF595959"/>
        <rFont val="Arial"/>
        <family val="2"/>
        <charset val="186"/>
      </rPr>
      <t xml:space="preserve">1 </t>
    </r>
    <r>
      <rPr>
        <i/>
        <sz val="8"/>
        <color rgb="FF595959"/>
        <rFont val="Arial"/>
        <family val="2"/>
        <charset val="186"/>
      </rPr>
      <t>Bendras hidro segmento apkrovos koeficientas skaičiuotas taikant svertinį vidurkį.</t>
    </r>
  </si>
  <si>
    <r>
      <rPr>
        <i/>
        <vertAlign val="superscript"/>
        <sz val="8"/>
        <color rgb="FF595959"/>
        <rFont val="Arial"/>
        <family val="2"/>
        <charset val="186"/>
      </rPr>
      <t>2</t>
    </r>
    <r>
      <rPr>
        <i/>
        <sz val="8"/>
        <color rgb="FF595959"/>
        <rFont val="Arial"/>
        <family val="2"/>
        <charset val="186"/>
      </rPr>
      <t xml:space="preserve"> 2022 m. duomenys patvirtinti ir viešinami VERT. Papildomai 2021 ir 2020 m. skaičiai buvo pakoreguoti pagal faktiškai suteiktas paslaugas.</t>
    </r>
  </si>
  <si>
    <r>
      <rPr>
        <i/>
        <vertAlign val="superscript"/>
        <sz val="8"/>
        <color rgb="FF595959"/>
        <rFont val="Arial"/>
        <family val="2"/>
        <charset val="186"/>
      </rPr>
      <t>3</t>
    </r>
    <r>
      <rPr>
        <i/>
        <sz val="8"/>
        <color rgb="FF595959"/>
        <rFont val="Arial"/>
        <family val="2"/>
        <charset val="186"/>
      </rPr>
      <t xml:space="preserve"> Reguliuotojas per pusę sumažino antrinio galios rezervo RAB dalį, tačiau leido 2021 ir 2022 m. pasilikti pusę uždirbto pelno iš elektros energijos pardavimų, aktyvavus antrinį galios rezervą.</t>
    </r>
  </si>
  <si>
    <t>Pagaminta šiluminė energija, GWh</t>
  </si>
  <si>
    <t>Sudegintų atliekų kiekis, t (tūkst.)</t>
  </si>
  <si>
    <t>Savikaina ir veiklos sąnaudos mln. Eur</t>
  </si>
  <si>
    <r>
      <t>Kauno KJ</t>
    </r>
    <r>
      <rPr>
        <vertAlign val="superscript"/>
        <sz val="10"/>
        <color rgb="FF595959"/>
        <rFont val="Arial"/>
        <family val="2"/>
        <charset val="186"/>
      </rPr>
      <t>1</t>
    </r>
  </si>
  <si>
    <r>
      <rPr>
        <i/>
        <vertAlign val="superscript"/>
        <sz val="8"/>
        <color rgb="FF595959"/>
        <rFont val="Arial"/>
        <family val="2"/>
        <charset val="186"/>
      </rPr>
      <t>1</t>
    </r>
    <r>
      <rPr>
        <i/>
        <sz val="8"/>
        <color rgb="FF595959"/>
        <rFont val="Arial"/>
        <family val="2"/>
        <charset val="186"/>
      </rPr>
      <t xml:space="preserve"> Kauno KJ rezultatai buvo pakoreguoti (lyginant su Faktų lentele, pateikta kartu su 2021 m. Ignitis Grupės metiniu pranešimu) dėl audito atliktų korekcijų.</t>
    </r>
  </si>
  <si>
    <r>
      <t>2020 m.</t>
    </r>
    <r>
      <rPr>
        <b/>
        <vertAlign val="superscript"/>
        <sz val="10"/>
        <color rgb="FFFFFFFF"/>
        <rFont val="Arial"/>
        <family val="2"/>
        <charset val="186"/>
      </rPr>
      <t>1</t>
    </r>
  </si>
  <si>
    <t>KCB komercinė</t>
  </si>
  <si>
    <t>Bendrasis pelnas, mln. Eur</t>
  </si>
  <si>
    <t>Bendrojo pelno marža, Eur/ MWh</t>
  </si>
  <si>
    <r>
      <rPr>
        <i/>
        <vertAlign val="superscript"/>
        <sz val="8"/>
        <color rgb="FF595959"/>
        <rFont val="Arial"/>
        <family val="2"/>
        <charset val="186"/>
      </rPr>
      <t>1</t>
    </r>
    <r>
      <rPr>
        <i/>
        <sz val="8"/>
        <color rgb="FF595959"/>
        <rFont val="Arial"/>
        <family val="2"/>
        <charset val="186"/>
      </rPr>
      <t xml:space="preserve"> Dėl pokyčio apskaitos politikoje ir perklasifikavimo bei vadovybės koregavimų mažinimo, visi 2020 m. koreguoti finansiniai rodikliai buvo retrospektyviai perskaičiuoti (daugiau informacijos galite rasti Metiniame pranešime už 2021 m. „Metiniai rezultatai“ skyriaus dalį „Reikšmingi pokyčiai per 2021 m. ataskaitinį laikotarpį“).</t>
    </r>
  </si>
  <si>
    <r>
      <t xml:space="preserve">Vidutinė valandinė elektros rinkos kaina </t>
    </r>
    <r>
      <rPr>
        <vertAlign val="superscript"/>
        <sz val="10"/>
        <color rgb="FF595959"/>
        <rFont val="Arial"/>
        <family val="2"/>
        <charset val="186"/>
      </rPr>
      <t>1</t>
    </r>
  </si>
  <si>
    <t>Eur/MWh</t>
  </si>
  <si>
    <r>
      <t>Gamtinių dujų rinkos kaina</t>
    </r>
    <r>
      <rPr>
        <vertAlign val="superscript"/>
        <sz val="10"/>
        <color rgb="FF595959"/>
        <rFont val="Arial"/>
        <family val="2"/>
        <charset val="186"/>
      </rPr>
      <t>2</t>
    </r>
  </si>
  <si>
    <t>Priimamų atliekų vartų mokestis</t>
  </si>
  <si>
    <t>Eur/t</t>
  </si>
  <si>
    <t>Kauno regiono</t>
  </si>
  <si>
    <r>
      <t>Šilumos kaina</t>
    </r>
    <r>
      <rPr>
        <vertAlign val="superscript"/>
        <sz val="10"/>
        <color rgb="FF595959"/>
        <rFont val="Arial"/>
        <family val="2"/>
        <charset val="186"/>
      </rPr>
      <t>3</t>
    </r>
  </si>
  <si>
    <t>Vilniaus regionas</t>
  </si>
  <si>
    <t>Kauno regionas</t>
  </si>
  <si>
    <r>
      <t>Biokuro rinkos kaina</t>
    </r>
    <r>
      <rPr>
        <vertAlign val="superscript"/>
        <sz val="10"/>
        <color rgb="FF595959"/>
        <rFont val="Arial"/>
        <family val="2"/>
        <charset val="186"/>
      </rPr>
      <t>4</t>
    </r>
  </si>
  <si>
    <r>
      <t>33.1</t>
    </r>
    <r>
      <rPr>
        <vertAlign val="superscript"/>
        <sz val="10"/>
        <color rgb="FF595959"/>
        <rFont val="Arial"/>
        <family val="2"/>
        <charset val="186"/>
      </rPr>
      <t>5</t>
    </r>
  </si>
  <si>
    <r>
      <rPr>
        <i/>
        <vertAlign val="superscript"/>
        <sz val="8"/>
        <color rgb="FF595959"/>
        <rFont val="Arial"/>
        <family val="2"/>
        <charset val="186"/>
      </rPr>
      <t>1</t>
    </r>
    <r>
      <rPr>
        <i/>
        <sz val="8"/>
        <color rgb="FF595959"/>
        <rFont val="Arial"/>
        <family val="2"/>
        <charset val="186"/>
      </rPr>
      <t xml:space="preserve"> Nordpool. Lietuvos, Latvijos, Estijos ir Suomijos elektros kainų nustatymui yra naudojamos vidutinės mėnesio kainos, o Lenkijos elektros kainų nustatymui yra naudojamos vidutinės valandos kainos.</t>
    </r>
  </si>
  <si>
    <t>Žaliosios gamybos portfelis</t>
  </si>
  <si>
    <t>Užtikrinta galia</t>
  </si>
  <si>
    <t>Statomi pajėgumai</t>
  </si>
  <si>
    <t>Projektai pažengusioje vystymo stadijoje</t>
  </si>
  <si>
    <t>Projektai ankstyvoje vystymo stadijoje</t>
  </si>
  <si>
    <t>2023m. 3 mėn.</t>
  </si>
  <si>
    <t>GW</t>
  </si>
  <si>
    <t>Šiluminės energijos gamybos galia</t>
  </si>
  <si>
    <t>Hidroakumuliacinės elektrinės</t>
  </si>
  <si>
    <t>2022m. 3 mėn</t>
  </si>
  <si>
    <t>Sausumos vėjo parkų prieinamumo koeficientas</t>
  </si>
  <si>
    <t>Sausumos vėjo parkų apkrovos koeficientas</t>
  </si>
  <si>
    <t>Vėjo greitis</t>
  </si>
  <si>
    <t>m/s</t>
  </si>
  <si>
    <t>Šiluminė energija</t>
  </si>
  <si>
    <t>Tekančio vandens hidroelektrinės</t>
  </si>
  <si>
    <t>Garantinis tiekimas</t>
  </si>
  <si>
    <t>Technologiniai nuostoliai</t>
  </si>
  <si>
    <t>karto</t>
  </si>
  <si>
    <r>
      <rPr>
        <i/>
        <vertAlign val="superscript"/>
        <sz val="6.4"/>
        <color theme="9"/>
        <rFont val="Arial"/>
        <family val="2"/>
        <charset val="186"/>
      </rPr>
      <t xml:space="preserve">1 </t>
    </r>
    <r>
      <rPr>
        <i/>
        <sz val="8"/>
        <color theme="9"/>
        <rFont val="Arial"/>
        <family val="2"/>
        <charset val="186"/>
      </rPr>
      <t>Anksčiau skelbta 62.0% vertė buvo patikslinta</t>
    </r>
  </si>
  <si>
    <r>
      <rPr>
        <i/>
        <vertAlign val="superscript"/>
        <sz val="10"/>
        <color rgb="FF595959"/>
        <rFont val="Arial"/>
        <family val="2"/>
        <charset val="186"/>
      </rPr>
      <t>1</t>
    </r>
    <r>
      <rPr>
        <i/>
        <sz val="8"/>
        <color rgb="FF595959"/>
        <rFont val="Arial"/>
        <family val="2"/>
        <charset val="186"/>
      </rPr>
      <t xml:space="preserve"> Anksčiau skelbtos 98.0% ir 45.9% vertės buvo patikslintos pagal pateiktą naujausią informaciją</t>
    </r>
  </si>
  <si>
    <t>Izoliuoto elektros sistemos darbo paslaugos</t>
  </si>
  <si>
    <t>Prieinamumo koeficientas</t>
  </si>
  <si>
    <t>Apkrovos koeficientas</t>
  </si>
  <si>
    <t>Elektromobilių įkrovimo taškai</t>
  </si>
  <si>
    <t>Projektai pažengusioje vykdymo stadijoje</t>
  </si>
  <si>
    <t>Projektai ankstyvoje vykdymo stadijoje</t>
  </si>
  <si>
    <t>2022 m. kovo 31 d.</t>
  </si>
  <si>
    <t>2021 m. gruodžio 31 d.</t>
  </si>
  <si>
    <t>2021 m. rugsėjo 30 d.</t>
  </si>
  <si>
    <t>2021 m. birželio 30 d.</t>
  </si>
  <si>
    <t>2021 m. kovo 31 d.</t>
  </si>
  <si>
    <t>2020 m. gruodžio 31 d.</t>
  </si>
  <si>
    <t>2020 m. rugsėjo 30 d.</t>
  </si>
  <si>
    <t>2020 m. birželio 30 d.</t>
  </si>
  <si>
    <t>2023 m. kovo 31 d.</t>
  </si>
  <si>
    <t>2022 m. rugsėjo 30 d.</t>
  </si>
  <si>
    <t>2022 m. birželio 30 d.</t>
  </si>
  <si>
    <t>Nuo 2023 m. pradžios</t>
  </si>
  <si>
    <r>
      <t>Mažeikiai</t>
    </r>
    <r>
      <rPr>
        <vertAlign val="superscript"/>
        <sz val="10"/>
        <color rgb="FF595959"/>
        <rFont val="Arial"/>
        <family val="2"/>
        <charset val="186"/>
      </rPr>
      <t>4</t>
    </r>
  </si>
  <si>
    <r>
      <rPr>
        <i/>
        <vertAlign val="superscript"/>
        <sz val="8"/>
        <color rgb="FF595959"/>
        <rFont val="Arial"/>
        <family val="2"/>
        <charset val="186"/>
      </rPr>
      <t>4</t>
    </r>
    <r>
      <rPr>
        <i/>
        <sz val="8"/>
        <color rgb="FF595959"/>
        <rFont val="Arial"/>
        <family val="2"/>
        <charset val="186"/>
      </rPr>
      <t xml:space="preserve"> 2023 m. sausio mėn. Mažeikių VP (63 MW) pagamino ir į tinklą patiekė pirmąją energija, Mažeikių VP komercinė veiklos pradžia numatoma komercinės veiklos pradžia 2023m. II ketv. Kadangi Mažeikių VP veiklą vykdo nepilnu pajėgumu, apkrovos koeficientas nėra nustatomas.</t>
    </r>
  </si>
  <si>
    <t>Tauragės saulės elektrinė</t>
  </si>
  <si>
    <t>Vidinės elektros prekybos sutartys</t>
  </si>
  <si>
    <t>Vidinės elektros prekybos sutartys / 
FiP 12 MW</t>
  </si>
  <si>
    <t>CfD</t>
  </si>
  <si>
    <t>Rinkos sąlygomis</t>
  </si>
  <si>
    <t>Užtikrintų pajamų dalis</t>
  </si>
  <si>
    <r>
      <rPr>
        <i/>
        <vertAlign val="superscript"/>
        <sz val="8"/>
        <color rgb="FF595959"/>
        <rFont val="Arial"/>
        <family val="2"/>
        <charset val="186"/>
      </rPr>
      <t>2</t>
    </r>
    <r>
      <rPr>
        <i/>
        <sz val="8"/>
        <color rgb="FF595959"/>
        <rFont val="Arial"/>
        <family val="2"/>
        <charset val="186"/>
      </rPr>
      <t xml:space="preserve"> Paskutinių 12 mėn. vidurkis veikiantiems vėjo parkams bei ilgalaikė prognozė vystomiems arba trumpiau nei visą ketvirtį veikiantiems vėjo parkams</t>
    </r>
  </si>
  <si>
    <r>
      <t>Veiklos sąnaudos tūkst. Eur/MW</t>
    </r>
    <r>
      <rPr>
        <b/>
        <vertAlign val="superscript"/>
        <sz val="10"/>
        <color rgb="FFFFFFFF"/>
        <rFont val="Arial"/>
        <family val="2"/>
        <charset val="186"/>
      </rPr>
      <t>2</t>
    </r>
  </si>
  <si>
    <r>
      <t>Mažeikiai</t>
    </r>
    <r>
      <rPr>
        <vertAlign val="superscript"/>
        <sz val="10"/>
        <color rgb="FF595959"/>
        <rFont val="Arial"/>
        <family val="2"/>
        <charset val="186"/>
      </rPr>
      <t>3</t>
    </r>
  </si>
  <si>
    <r>
      <rPr>
        <i/>
        <vertAlign val="superscript"/>
        <sz val="8"/>
        <color rgb="FF595959"/>
        <rFont val="Arial"/>
        <family val="2"/>
        <charset val="186"/>
      </rPr>
      <t>3</t>
    </r>
    <r>
      <rPr>
        <i/>
        <sz val="8"/>
        <color rgb="FF595959"/>
        <rFont val="Arial"/>
        <family val="2"/>
        <charset val="186"/>
      </rPr>
      <t xml:space="preserve"> 2023 m. sausio mėn. Mažeikių VP (63 MW) pagamino ir į tinklą patiekė pirmąją energija, Mažeikių VP komercinė veiklos pradžia numatoma komercinės veiklos pradžia 2023m. II ketv. Kadangi Mažeikių VP veiklą vykdo nepilnu pajėgumu, apkrovos koeficientas nėra nustatomas. 2023 m. gegužės mėn. Mažeikių VP pasirašė vidinę elektros prekybos sutartį, kuri įsigalios nuo 2024 m. sausio mėn.</t>
    </r>
  </si>
  <si>
    <t>441-446</t>
  </si>
  <si>
    <t>14.7</t>
  </si>
  <si>
    <r>
      <t>Apdrausti kiekiai</t>
    </r>
    <r>
      <rPr>
        <vertAlign val="superscript"/>
        <sz val="10"/>
        <color rgb="FF595959"/>
        <rFont val="Arial"/>
        <family val="2"/>
        <charset val="186"/>
      </rPr>
      <t>1</t>
    </r>
    <r>
      <rPr>
        <sz val="10"/>
        <color rgb="FF595959"/>
        <rFont val="Arial"/>
        <family val="2"/>
        <charset val="186"/>
      </rPr>
      <t xml:space="preserve"> (%)</t>
    </r>
  </si>
  <si>
    <r>
      <t>Apdrausta kaina</t>
    </r>
    <r>
      <rPr>
        <vertAlign val="superscript"/>
        <sz val="10"/>
        <color rgb="FF595959"/>
        <rFont val="Arial"/>
        <family val="2"/>
        <charset val="186"/>
      </rPr>
      <t>2</t>
    </r>
    <r>
      <rPr>
        <sz val="10"/>
        <color rgb="FF595959"/>
        <rFont val="Arial"/>
        <family val="2"/>
        <charset val="186"/>
      </rPr>
      <t xml:space="preserve"> (EUR/MWh)</t>
    </r>
  </si>
  <si>
    <r>
      <rPr>
        <i/>
        <vertAlign val="superscript"/>
        <sz val="8"/>
        <color rgb="FF595959"/>
        <rFont val="Arial"/>
        <family val="2"/>
        <charset val="186"/>
      </rPr>
      <t>2</t>
    </r>
    <r>
      <rPr>
        <i/>
        <sz val="8"/>
        <color rgb="FF595959"/>
        <rFont val="Arial"/>
        <family val="2"/>
        <charset val="186"/>
      </rPr>
      <t xml:space="preserve"> Didžioji dalis PPA kontraktų yra bazinės apkrovos, todėl faktinė apdrausta elektros energijos kaina gali skirtis nuo sutartyje numatytos apdraustos elektros energijos kainos dėl profilio efekto.</t>
    </r>
  </si>
  <si>
    <r>
      <rPr>
        <i/>
        <vertAlign val="superscript"/>
        <sz val="8"/>
        <color rgb="FF595959"/>
        <rFont val="Arial"/>
        <family val="2"/>
        <charset val="186"/>
      </rPr>
      <t xml:space="preserve">1 </t>
    </r>
    <r>
      <rPr>
        <i/>
        <sz val="8"/>
        <color rgb="FF595959"/>
        <rFont val="Arial"/>
        <family val="2"/>
        <charset val="186"/>
      </rPr>
      <t>Gamybos Portfelis apima visą veikiančių gamybos pajėgumų ir statomų gamybos pajėgumų elektros energijos gamybą, išskyrus gamybą Kruonio HAE ir Elektrėnų komplekso KCB, 7 ir 8 blokuose.</t>
    </r>
  </si>
  <si>
    <t>Bendrojo pelno marža Eur/MWh</t>
  </si>
  <si>
    <t>Bendrojo pelno marža, mln. Eur</t>
  </si>
  <si>
    <r>
      <rPr>
        <i/>
        <vertAlign val="superscript"/>
        <sz val="8"/>
        <color rgb="FF595959"/>
        <rFont val="Arial"/>
        <family val="2"/>
        <charset val="186"/>
      </rPr>
      <t>4</t>
    </r>
    <r>
      <rPr>
        <i/>
        <sz val="8"/>
        <color rgb="FF595959"/>
        <rFont val="Arial"/>
        <family val="2"/>
        <charset val="186"/>
      </rPr>
      <t xml:space="preserve"> Valstybinė energetikos reguliavimo taryba pateikė duomenis tik 2022 m. sausio-rugpjūčio mėnesiams, todėl nuo 2022 m. IV ketv. yra naudojama Baltpool duomenų bazė.</t>
    </r>
  </si>
  <si>
    <t>6 pp</t>
  </si>
  <si>
    <t>9.8 pp</t>
  </si>
  <si>
    <t>3.9 pp</t>
  </si>
  <si>
    <t>9.6 pp</t>
  </si>
  <si>
    <t>3.3 pp</t>
  </si>
  <si>
    <t>5 pp</t>
  </si>
  <si>
    <t>1.6 pp</t>
  </si>
  <si>
    <t>27 pp</t>
  </si>
  <si>
    <t>9.4 pp</t>
  </si>
  <si>
    <t>4.14</t>
  </si>
  <si>
    <t>4.13</t>
  </si>
  <si>
    <t>67.8</t>
  </si>
  <si>
    <t>4.9</t>
  </si>
  <si>
    <t>16.7</t>
  </si>
  <si>
    <t>4.17</t>
  </si>
  <si>
    <t>4.16</t>
  </si>
  <si>
    <t>64.5</t>
  </si>
  <si>
    <t>58.5</t>
  </si>
  <si>
    <t>15.2</t>
  </si>
  <si>
    <t>3.99</t>
  </si>
  <si>
    <t>3.98</t>
  </si>
  <si>
    <t>3.9</t>
  </si>
  <si>
    <t>10.4</t>
  </si>
  <si>
    <t>9.3</t>
  </si>
  <si>
    <t>0.4</t>
  </si>
  <si>
    <t>1.5</t>
  </si>
  <si>
    <t>12.3 pp</t>
  </si>
  <si>
    <t>0.0 pp</t>
  </si>
  <si>
    <t>-0.04 pp</t>
  </si>
  <si>
    <t xml:space="preserve">Reguliuojamos veiklos dalis koreguotame EBITDA už 3 mėn. </t>
  </si>
  <si>
    <t>6. Rezerviniai pajėgumai</t>
  </si>
  <si>
    <t>Rezerviniai pajėgumai</t>
  </si>
  <si>
    <t>190.3 pp</t>
  </si>
  <si>
    <t>(75.6 pp)</t>
  </si>
  <si>
    <t>4.03</t>
  </si>
  <si>
    <t>10.6</t>
  </si>
  <si>
    <t>13.2</t>
  </si>
  <si>
    <t>7.6</t>
  </si>
  <si>
    <t>1.5 pp</t>
  </si>
  <si>
    <t xml:space="preserve">                 169.8    </t>
  </si>
  <si>
    <t xml:space="preserve">                      -     </t>
  </si>
  <si>
    <t>(339 .8)</t>
  </si>
  <si>
    <t>2023 m. 3 mėn</t>
  </si>
  <si>
    <t>2022 m. 3 mėn</t>
  </si>
  <si>
    <r>
      <t>Rezerviniai pajėgumai</t>
    </r>
    <r>
      <rPr>
        <vertAlign val="superscript"/>
        <sz val="10"/>
        <color rgb="FF595959"/>
        <rFont val="Arial"/>
        <family val="2"/>
        <charset val="186"/>
      </rPr>
      <t>1</t>
    </r>
  </si>
  <si>
    <r>
      <t>Investicijos</t>
    </r>
    <r>
      <rPr>
        <vertAlign val="superscript"/>
        <sz val="10"/>
        <color rgb="FF595959"/>
        <rFont val="Arial"/>
        <family val="2"/>
        <charset val="186"/>
      </rPr>
      <t>3</t>
    </r>
    <r>
      <rPr>
        <sz val="10"/>
        <color rgb="FF595959"/>
        <rFont val="Arial"/>
        <family val="2"/>
        <charset val="186"/>
      </rPr>
      <t xml:space="preserve"> </t>
    </r>
    <r>
      <rPr>
        <sz val="10"/>
        <color rgb="FFBCBCBC"/>
        <rFont val="Arial"/>
        <family val="2"/>
        <charset val="186"/>
      </rPr>
      <t>AVR</t>
    </r>
  </si>
  <si>
    <r>
      <t>FCF</t>
    </r>
    <r>
      <rPr>
        <vertAlign val="superscript"/>
        <sz val="10"/>
        <color rgb="FF595959"/>
        <rFont val="Arial"/>
        <family val="2"/>
        <charset val="186"/>
      </rPr>
      <t>3</t>
    </r>
    <r>
      <rPr>
        <sz val="10"/>
        <color rgb="FF595959"/>
        <rFont val="Arial"/>
        <family val="2"/>
        <charset val="186"/>
      </rPr>
      <t xml:space="preserve"> </t>
    </r>
    <r>
      <rPr>
        <sz val="10"/>
        <color rgb="FFBCBCBC"/>
        <rFont val="Arial"/>
        <family val="2"/>
        <charset val="186"/>
      </rPr>
      <t>AVR</t>
    </r>
  </si>
  <si>
    <r>
      <rPr>
        <i/>
        <vertAlign val="superscript"/>
        <sz val="10"/>
        <color rgb="FF595959"/>
        <rFont val="Arial"/>
        <family val="2"/>
        <charset val="186"/>
      </rPr>
      <t>1</t>
    </r>
    <r>
      <rPr>
        <i/>
        <sz val="8"/>
        <color rgb="FF595959"/>
        <rFont val="Arial"/>
        <family val="2"/>
        <charset val="186"/>
      </rPr>
      <t>2023 m. 3 mėn. laikotarpiu Grupė pakeitė šio segmento pavadinimą iš „Lanksčioji gamyba“ į „Rezerviniai pajėgumai“, siekiant, kad pavadinimas tiksliau atspindėtų segmento veiklą ir Grupės strateginius tikslus. Pagrindinis šio segmento tikslas yra išnaudoti rezervinius pajėgumus, taip užtikrinant elektros sistemos atsparumą ir saugumą (išnaudoti galimybę gaminti elektros energiją laikotarpiu, kuomet nepakanka gamybos iš atsinaujinančių išteklių pajėgumų / yra gamybai palankus elektros, gamtinių dujų ir apyvartinių taršos leidimų skirtumas).</t>
    </r>
  </si>
  <si>
    <r>
      <rPr>
        <i/>
        <vertAlign val="superscript"/>
        <sz val="10"/>
        <color rgb="FF595959"/>
        <rFont val="Arial"/>
        <family val="2"/>
        <charset val="186"/>
      </rPr>
      <t>2</t>
    </r>
    <r>
      <rPr>
        <i/>
        <sz val="8"/>
        <color rgb="FF595959"/>
        <rFont val="Arial"/>
        <family val="2"/>
        <charset val="186"/>
      </rPr>
      <t xml:space="preserve">Kita – kitos veiklos ir eliminavimai (konsolidavimo koregavimai ir susijusių šalių sandoriai), įskaitant patronuojančiosios bendrovės finansinius rezultatus. Daugiau informacijos pateikiame skyriuje „8 Patronuojančiosios bendrovės finansinės ataskaitos“. </t>
    </r>
  </si>
  <si>
    <r>
      <rPr>
        <i/>
        <vertAlign val="superscript"/>
        <sz val="10"/>
        <color rgb="FF595959"/>
        <rFont val="Arial"/>
        <family val="2"/>
        <charset val="186"/>
      </rPr>
      <t>3</t>
    </r>
    <r>
      <rPr>
        <i/>
        <sz val="8"/>
        <color rgb="FF595959"/>
        <rFont val="Arial"/>
        <family val="2"/>
        <charset val="186"/>
      </rPr>
      <t>Investicijų apskaičiavimo formulė nuo 2022 m. pradžios buvo retrospektyviai pakoreguota įtraukiant išankstinius apmokėjimus už ilgalaikį turtą. Taip tiksliau pavaizduojama per metus atliktų Investicijų suma, nes išankstinių apmokėjimų kiekis reikšmingai išaugo kartu su išaugusiu atsinaujinančios energijos projektų kiekiu. Šis koregavimas taip pat turėjo įtakos skelbtai FCF rodiklio vertei. Atnaujintą formulę pateikiame Grupėje naudojamų Alternatyvių veiklos rodiklių aprašyme.</t>
    </r>
  </si>
  <si>
    <r>
      <rPr>
        <i/>
        <vertAlign val="superscript"/>
        <sz val="10"/>
        <color rgb="FF595959"/>
        <rFont val="Arial"/>
        <family val="2"/>
        <charset val="186"/>
      </rPr>
      <t>4</t>
    </r>
    <r>
      <rPr>
        <i/>
        <sz val="8"/>
        <color rgb="FF595959"/>
        <rFont val="Arial"/>
        <family val="2"/>
        <charset val="186"/>
      </rPr>
      <t xml:space="preserve"> Dėl TAS pokyčių, dalis 2021 m. finansinių rodiklių buvo retrospektyviai perskaičiuoti (daugiau informacijos pateikiame 2022 m. metiniame pranešime). Dėl šių pokyčių, 2022 m. 12 mėn. rodiklis buvo retrospektyviai perskaičiuotas</t>
    </r>
  </si>
  <si>
    <t>2022 m. 3 mėn.</t>
  </si>
  <si>
    <t>2023 m. 3 mėn.</t>
  </si>
  <si>
    <r>
      <rPr>
        <i/>
        <vertAlign val="superscript"/>
        <sz val="10"/>
        <color rgb="FF595959"/>
        <rFont val="Arial"/>
        <family val="2"/>
        <charset val="186"/>
      </rPr>
      <t>2</t>
    </r>
    <r>
      <rPr>
        <i/>
        <sz val="8"/>
        <color rgb="FF595959"/>
        <rFont val="Arial"/>
        <family val="2"/>
        <charset val="186"/>
      </rPr>
      <t>Teigiama „Elektros, dujų ir kitų paslaugų pirkimai“ suma susidarė dėl pelno realizavus pinigų srautų apsidraudimo instrumentą. Pagal Grupės apskaitos politiką, realizuojant pinigų srautų apsidraudimo  priemones, gautas pelnas arba nuostoliai yra perkeliami iš nuosavo kapitalo ir pripažįstami pelno (nuostolių) ataskaitos straipsnyje „Elektros, dujų ir kitų paslaugų pirkimai“ (daugiau informacijos pateikta 
3.15.3.3 pastaboje metinėse konsoliduotose finansinėse ataskaitose už 2022 m.). Dėl šios metodikos pritaikymo, Koreguoto EBITDA rezultatas tapo didesnis nei 2023 m. 3 mėn. pajamos.</t>
    </r>
  </si>
  <si>
    <r>
      <rPr>
        <i/>
        <vertAlign val="superscript"/>
        <sz val="10"/>
        <color rgb="FF595959"/>
        <rFont val="Arial"/>
        <family val="2"/>
        <charset val="186"/>
      </rPr>
      <t>1</t>
    </r>
    <r>
      <rPr>
        <i/>
        <sz val="8"/>
        <color rgb="FF595959"/>
        <rFont val="Arial"/>
        <family val="2"/>
        <charset val="186"/>
      </rPr>
      <t>Kita – Latvija, Estija, Lenkija, Suomija.</t>
    </r>
  </si>
  <si>
    <t>2023 m. 3 mėn, %</t>
  </si>
  <si>
    <t>2022 m. 3 mėn, %</t>
  </si>
  <si>
    <r>
      <rPr>
        <i/>
        <vertAlign val="superscript"/>
        <sz val="10"/>
        <color rgb="FF595959"/>
        <rFont val="Arial"/>
        <family val="2"/>
        <charset val="186"/>
      </rPr>
      <t>1</t>
    </r>
    <r>
      <rPr>
        <i/>
        <sz val="8"/>
        <color rgb="FF595959"/>
        <rFont val="Arial"/>
        <family val="2"/>
        <charset val="186"/>
      </rPr>
      <t>Detalesnį aprašymą pateikiame 7 skyriuje Konsoliduotųjų finansinių ataskaitų 6-oje pastaboje „Pajamos pagal sutartis su klientais“.</t>
    </r>
  </si>
  <si>
    <r>
      <rPr>
        <i/>
        <vertAlign val="superscript"/>
        <sz val="10"/>
        <color rgb="FF595959"/>
        <rFont val="Arial"/>
        <family val="2"/>
        <charset val="186"/>
      </rPr>
      <t>1</t>
    </r>
    <r>
      <rPr>
        <i/>
        <sz val="8"/>
        <color rgb="FF595959"/>
        <rFont val="Arial"/>
        <family val="2"/>
        <charset val="186"/>
      </rPr>
      <t xml:space="preserve"> Išsamesnį vadovybės koregavimų aprašymą pateikiame konsoliduotųjų finansinių ataskaitų 7 skyriaus 5-oje pastaboje „Veiklos 
segmentai“.</t>
    </r>
  </si>
  <si>
    <r>
      <t>Korekcijos</t>
    </r>
    <r>
      <rPr>
        <i/>
        <vertAlign val="superscript"/>
        <sz val="10"/>
        <color rgb="FF595959"/>
        <rFont val="Arial"/>
        <family val="2"/>
        <charset val="186"/>
      </rPr>
      <t>1</t>
    </r>
  </si>
  <si>
    <r>
      <rPr>
        <i/>
        <vertAlign val="superscript"/>
        <sz val="10"/>
        <color rgb="FF595959"/>
        <rFont val="Arial"/>
        <family val="2"/>
        <charset val="186"/>
      </rPr>
      <t>1</t>
    </r>
    <r>
      <rPr>
        <i/>
        <sz val="8"/>
        <color rgb="FF595959"/>
        <rFont val="Arial"/>
        <family val="2"/>
        <charset val="186"/>
      </rPr>
      <t xml:space="preserve"> Kita – kita veikla ir eliminavimai (konsolidavimo koregavimai ir susijusių šalių sandoriai).</t>
    </r>
  </si>
  <si>
    <r>
      <rPr>
        <i/>
        <vertAlign val="superscript"/>
        <sz val="10"/>
        <color rgb="FF595959"/>
        <rFont val="Arial"/>
        <family val="2"/>
        <charset val="186"/>
      </rPr>
      <t>1</t>
    </r>
    <r>
      <rPr>
        <i/>
        <sz val="8"/>
        <color rgb="FF595959"/>
        <rFont val="Arial"/>
        <family val="2"/>
        <charset val="186"/>
      </rPr>
      <t xml:space="preserve">  Investicijų apskaičiavimo formulė nuo 2022 m. pradžios buvo retrospektyviai pakoreguota, įtraukiant išankstinius apmokėjimus už 
ilgalaikį turtą. Taip tiksliau pavaizduojama per metus atliktų Investicijų suma, nes išankstinių apmokėjimų kiekis reikšmingai išaugo kartu 
su išaugusiu atsinaujinančios energijos projektų kiekiu. Atnaujintą formulę pateikiame Grupėje naudojamų Alternatyvių veiklos rodiklių 
aprašyme. </t>
    </r>
  </si>
  <si>
    <r>
      <rPr>
        <i/>
        <vertAlign val="superscript"/>
        <sz val="10"/>
        <color rgb="FF595959"/>
        <rFont val="Arial"/>
        <family val="2"/>
        <charset val="186"/>
      </rPr>
      <t>1</t>
    </r>
    <r>
      <rPr>
        <i/>
        <sz val="8"/>
        <color rgb="FF595959"/>
        <rFont val="Arial"/>
        <family val="2"/>
        <charset val="186"/>
      </rPr>
      <t xml:space="preserve"> Nominali išleistų obligacijų vertė siekia 900 mln. Eur. 2023 m. kovo 31 d. obligacijos sudarė EUR 890,6 mln. Eur konsoliduotoje balanso ataskaitoje, kadangi likusi nominalios vertės kapitalo dalis bus 
kapitalizuota iki grąžinimo termino, pagal TFAS. </t>
    </r>
  </si>
  <si>
    <r>
      <rPr>
        <i/>
        <vertAlign val="superscript"/>
        <sz val="10"/>
        <color rgb="FF595959"/>
        <rFont val="Arial"/>
        <family val="2"/>
        <charset val="186"/>
      </rPr>
      <t>2</t>
    </r>
    <r>
      <rPr>
        <i/>
        <sz val="8"/>
        <color rgb="FF595959"/>
        <rFont val="Arial"/>
        <family val="2"/>
        <charset val="186"/>
      </rPr>
      <t xml:space="preserve"> 2023 m. kovo 31 d. viena paskola su kintama palūkanų norma (kurios likutinė vertė – 110 mln. Eur) buvo įtraukta prie paskolų su pastovia palūkanų norma, nes dėl šios paskolos buvo sudarytas palūkanų 
normos apsikeitimo sandoris.</t>
    </r>
  </si>
  <si>
    <r>
      <rPr>
        <i/>
        <vertAlign val="superscript"/>
        <sz val="10"/>
        <color rgb="FF595959"/>
        <rFont val="Arial"/>
        <family val="2"/>
        <charset val="186"/>
      </rPr>
      <t>1</t>
    </r>
    <r>
      <rPr>
        <i/>
        <sz val="8"/>
        <color rgb="FF595959"/>
        <rFont val="Arial"/>
        <family val="2"/>
        <charset val="186"/>
      </rPr>
      <t xml:space="preserve">Investicijų apskaičiavimo formulė nuo 2022 m. pradžios buvo retrospektyviai pakoreguota įtraukiant išankstinius apmokėjimus už 
ilgalaikį turtą. Taip tiksliau pavaizduojama per metus atliktų Investicijų suma, nes išankstinių apmokėjimų kiekis reikšmingai išaugo kartu 
su išaugusiu atsinaujinančios energijos projektų kiekiu . Šis koregavimas taip pat turėjo įtakos skelbtai FCF rodiklio vertei. Atnaujintą 
formulę pateikiame Grupėje naudojamų Alternatyvių veiklos rodiklių aprašyme. </t>
    </r>
  </si>
  <si>
    <r>
      <rPr>
        <i/>
        <vertAlign val="superscript"/>
        <sz val="10"/>
        <color rgb="FF595959"/>
        <rFont val="Arial"/>
        <family val="2"/>
        <charset val="186"/>
      </rPr>
      <t>1</t>
    </r>
    <r>
      <rPr>
        <i/>
        <sz val="8"/>
        <color rgb="FF595959"/>
        <rFont val="Arial"/>
        <family val="2"/>
        <charset val="186"/>
      </rPr>
      <t xml:space="preserve"> Investicijų apskaičiavimo formulė nuo 2022 m. pradžios buvo retrospektyviai pakoreguota, įtraukiant išankstinius apmokėjimus už 
ilgalaikį turtą. Taip tiksliau pavaizduojama per metus atliktų Investicijų suma, nes išankstinių apmokėjimų kiekis reikšmingai išaugo kartu 
su išaugusiu atsinaujinančios energijos projektų kiekiu. Atnaujintą formulę pateikiame Grupėje naudojamų Alternatyvių veiklos rodiklių 
aprašyme.</t>
    </r>
  </si>
  <si>
    <r>
      <t xml:space="preserve">2022 m. 3 mėn. </t>
    </r>
    <r>
      <rPr>
        <b/>
        <vertAlign val="superscript"/>
        <sz val="10"/>
        <color rgb="FFFFFFFF"/>
        <rFont val="Arial"/>
        <family val="2"/>
        <charset val="186"/>
      </rPr>
      <t>1</t>
    </r>
  </si>
  <si>
    <t>0.01 pp</t>
  </si>
  <si>
    <t>Rezerviniai pajėgumai segmento pagrindiniai veiklos rodikliai</t>
  </si>
  <si>
    <t>Rezerviniai pajėgumai segmento pagrindiniai reguliaciniai rodikliai</t>
  </si>
  <si>
    <r>
      <rPr>
        <i/>
        <vertAlign val="superscript"/>
        <sz val="10"/>
        <color rgb="FF595959"/>
        <rFont val="Arial"/>
        <family val="2"/>
        <charset val="186"/>
      </rPr>
      <t>1</t>
    </r>
    <r>
      <rPr>
        <i/>
        <sz val="8"/>
        <color rgb="FF595959"/>
        <rFont val="Arial"/>
        <family val="2"/>
        <charset val="186"/>
      </rPr>
      <t xml:space="preserve"> Per 2023 m. 3 mėn. Grupė pakeitė segmento pavadinimą iš Lanksčioji gamyba į Rezerviniai pajėgumai siekiant tiksliau atspindėti 
segmento veiklą bei Grupės prioritetus strategijos įgyvendinime – segmento veikla apima rezervinių pajėgimų panaudojimą, siekiant 
užtikrinti energetikos sistemos saugumą bei patikimumą (galimybė gaminti elektros energiją esant mažoms atsinaujinančių elektros 
energijos gamybos apimtims / palankiam skirtumui tarp elektros, gamtinių dujų ir apyvartinių taršos leidimų kainų). </t>
    </r>
  </si>
  <si>
    <r>
      <rPr>
        <i/>
        <vertAlign val="superscript"/>
        <sz val="10"/>
        <color rgb="FF595959"/>
        <rFont val="Arial"/>
        <family val="2"/>
        <charset val="186"/>
      </rPr>
      <t>2</t>
    </r>
    <r>
      <rPr>
        <i/>
        <sz val="8"/>
        <color rgb="FF595959"/>
        <rFont val="Arial"/>
        <family val="2"/>
        <charset val="186"/>
      </rPr>
      <t xml:space="preserve"> Koreguoto EBITDA rezultatas buvo didesnis nei 2023 m. 3 mėn. pajamos dėl teigiamos „Elektros, gamtinių dujų ir kitų paslaugų 
pirkimai“ reikšmės, kuri susidarė dėl realizuoto pinigų srautų apsidraudimo instrumento pelno. Pagal Grupės apskaitos politiką, 
realizuojant pinigų srautų apsidraudimus, pelnas ar nuostoliai perkeliami iš nuosavo kapitalo ir apskaitomi Pelno (nuostolių) ataskaitos 
eilutėje „Elektros, gamtinių dujų ir kitų paslaugų pirkimai“ (daugiau informacijos pateikiame 2022 m. metinių konsoliduotųjų finansinių 
ataskaitų 3.15.3.3 pastaboje).</t>
    </r>
  </si>
  <si>
    <r>
      <t>Investicijos</t>
    </r>
    <r>
      <rPr>
        <vertAlign val="superscript"/>
        <sz val="10"/>
        <color rgb="FF595959"/>
        <rFont val="Arial"/>
        <family val="2"/>
        <charset val="186"/>
      </rPr>
      <t>1</t>
    </r>
    <r>
      <rPr>
        <sz val="10"/>
        <color rgb="FF595959"/>
        <rFont val="Arial"/>
        <family val="2"/>
        <charset val="186"/>
      </rPr>
      <t xml:space="preserve"> </t>
    </r>
    <r>
      <rPr>
        <sz val="10"/>
        <color rgb="FFBCBCBC"/>
        <rFont val="Arial"/>
        <family val="2"/>
        <charset val="186"/>
      </rPr>
      <t>AVR</t>
    </r>
  </si>
  <si>
    <r>
      <t>FCF</t>
    </r>
    <r>
      <rPr>
        <vertAlign val="superscript"/>
        <sz val="10"/>
        <color rgb="FF595959"/>
        <rFont val="Arial"/>
        <family val="2"/>
        <charset val="186"/>
      </rPr>
      <t>1</t>
    </r>
    <r>
      <rPr>
        <sz val="10"/>
        <color rgb="FF595959"/>
        <rFont val="Arial"/>
        <family val="2"/>
        <charset val="186"/>
      </rPr>
      <t xml:space="preserve"> </t>
    </r>
    <r>
      <rPr>
        <sz val="10"/>
        <color rgb="FFBCBCBC"/>
        <rFont val="Arial"/>
        <family val="2"/>
        <charset val="186"/>
      </rPr>
      <t>AVR</t>
    </r>
  </si>
  <si>
    <t>195.3 </t>
  </si>
  <si>
    <t>91.6 </t>
  </si>
  <si>
    <r>
      <rPr>
        <i/>
        <vertAlign val="superscript"/>
        <sz val="10"/>
        <color rgb="FF595959"/>
        <rFont val="Arial"/>
        <family val="2"/>
        <charset val="186"/>
      </rPr>
      <t>1</t>
    </r>
    <r>
      <rPr>
        <i/>
        <sz val="8"/>
        <color rgb="FF595959"/>
        <rFont val="Arial"/>
        <family val="2"/>
        <charset val="186"/>
      </rPr>
      <t xml:space="preserve"> Investicijų apskaičiavimo formulė nuo 2022 m. pradžios buvo retrospektyviai pakoreguota įtraukiant išankstinius apmokėjimus už ilgalaikį turtą. Taip tiksliau pavaizduojama per metus atliktų Investicijų suma, nes išankstinių apmokėjimų kiekis reikšmingai išaugo kartu su išaugusiu 
atsinaujinančios energijos projektų kiekiu. Šis koregavimas taip pat turėjo įtakos skelbtai FCF rodiklio vertei. Atnaujintą formulę pateikiame Grupėje naudojamų Alternatyvių veiklos rodiklių aprašyme.</t>
    </r>
  </si>
  <si>
    <r>
      <rPr>
        <i/>
        <vertAlign val="superscript"/>
        <sz val="10"/>
        <color rgb="FF595959"/>
        <rFont val="Arial"/>
        <family val="2"/>
        <charset val="186"/>
      </rPr>
      <t>2</t>
    </r>
    <r>
      <rPr>
        <i/>
        <sz val="8"/>
        <color rgb="FF595959"/>
        <rFont val="Arial"/>
        <family val="2"/>
        <charset val="186"/>
      </rPr>
      <t>Dėl TAS pokyčių, dalis 2021 m. finansinių rodiklių buvo retrospektyviai perskaičiuoti (daugiau informacijos pateikiame 2022 m. metiniame pranešime). Dėl šių pokyčių, 2022 m. 12 mėn. rodiklis buvo retrospektyviai perskaičiuotas.</t>
    </r>
  </si>
  <si>
    <t>8. Rezultatai ketvirčiais</t>
  </si>
  <si>
    <t>9. Balansas</t>
  </si>
  <si>
    <t>10. Pelno nuostolio ataskaita</t>
  </si>
  <si>
    <t>11. Pinigų srautai</t>
  </si>
  <si>
    <t>12. Turto knyga:</t>
  </si>
  <si>
    <t>12.2 Hidro</t>
  </si>
  <si>
    <t>12.3 Atliekos ir Biomasė</t>
  </si>
  <si>
    <t>12.4 Apsidraudimo lygis</t>
  </si>
  <si>
    <t>12.5 Gamtinės dujos</t>
  </si>
  <si>
    <t>13. Istoriniai duomenys:</t>
  </si>
  <si>
    <t>13.1 Vėjo istoriniai duomenys</t>
  </si>
  <si>
    <t>13.2 Hidro istoriniai duomenys</t>
  </si>
  <si>
    <t>13.3 Atliekų ir Biomasės istoriniai duomenys</t>
  </si>
  <si>
    <t>13.4 Gamtinių dujų istoriniai duomenys</t>
  </si>
  <si>
    <t>14. Verslo aplinka</t>
  </si>
  <si>
    <t>15. Pastaba</t>
  </si>
  <si>
    <t>12.1 Vėjas ir saulė</t>
  </si>
  <si>
    <t>12.3 Atliekos ir Biokuras</t>
  </si>
  <si>
    <t>12.4 Gamybos portfelio apsidraudimo lygis</t>
  </si>
  <si>
    <t>5,3</t>
  </si>
  <si>
    <t>5,1</t>
  </si>
  <si>
    <t>0,2</t>
  </si>
  <si>
    <t>1,6</t>
  </si>
  <si>
    <t>1,2</t>
  </si>
  <si>
    <t>0,4</t>
  </si>
  <si>
    <t>0,9</t>
  </si>
  <si>
    <t>0,7</t>
  </si>
  <si>
    <t>2,8</t>
  </si>
  <si>
    <t>1,3</t>
  </si>
  <si>
    <t>0,53</t>
  </si>
  <si>
    <t>0,58</t>
  </si>
  <si>
    <t>0,51</t>
  </si>
  <si>
    <t>0,54</t>
  </si>
  <si>
    <t>1,89</t>
  </si>
  <si>
    <t>2,19</t>
  </si>
  <si>
    <t>0,26</t>
  </si>
  <si>
    <t>0,62</t>
  </si>
  <si>
    <t>0,18</t>
  </si>
  <si>
    <t>0,17</t>
  </si>
  <si>
    <t>0,28</t>
  </si>
  <si>
    <t>0,3</t>
  </si>
  <si>
    <t>3,86</t>
  </si>
  <si>
    <t>4,01</t>
  </si>
  <si>
    <t>2,31</t>
  </si>
  <si>
    <t>2,68</t>
  </si>
  <si>
    <t>0,0</t>
  </si>
  <si>
    <t>(0,04)</t>
  </si>
  <si>
    <t>(7,4 %)</t>
  </si>
  <si>
    <t>(0,03)</t>
  </si>
  <si>
    <t>(5,7 %)</t>
  </si>
  <si>
    <t>95,3 %</t>
  </si>
  <si>
    <t>93,6 %</t>
  </si>
  <si>
    <t>1,7 p. p.</t>
  </si>
  <si>
    <t>(0,31)</t>
  </si>
  <si>
    <t>(14,0 %)</t>
  </si>
  <si>
    <t>2,60</t>
  </si>
  <si>
    <t>2,77</t>
  </si>
  <si>
    <t>(0,18)</t>
  </si>
  <si>
    <t>(6,4 %)</t>
  </si>
  <si>
    <t>(0,36)</t>
  </si>
  <si>
    <t>(57,5 %)</t>
  </si>
  <si>
    <t>19</t>
  </si>
  <si>
    <t>105</t>
  </si>
  <si>
    <t>(87)</t>
  </si>
  <si>
    <t>(82,3 %)</t>
  </si>
  <si>
    <t>0,30</t>
  </si>
  <si>
    <t>(8,6 %)</t>
  </si>
  <si>
    <t>(0,15)</t>
  </si>
  <si>
    <t>(3,7 %)</t>
  </si>
  <si>
    <t>(0,38)</t>
  </si>
  <si>
    <t>3,9 %</t>
  </si>
  <si>
    <t>1,4 %</t>
  </si>
  <si>
    <t>6,2 %</t>
  </si>
  <si>
    <t>32,3 %</t>
  </si>
  <si>
    <t>(0,1)</t>
  </si>
  <si>
    <t>(1,8 %)</t>
  </si>
  <si>
    <t>5 325</t>
  </si>
  <si>
    <t>5 125</t>
  </si>
  <si>
    <t>1 590</t>
  </si>
  <si>
    <t>1 568</t>
  </si>
  <si>
    <t>1 215</t>
  </si>
  <si>
    <t xml:space="preserve">- </t>
  </si>
  <si>
    <t>1 001</t>
  </si>
  <si>
    <t>- %</t>
  </si>
  <si>
    <t>2 793</t>
  </si>
  <si>
    <t>2 845</t>
  </si>
  <si>
    <t>0,16</t>
  </si>
  <si>
    <t>(0,01)</t>
  </si>
  <si>
    <t>(6,0 %)</t>
  </si>
  <si>
    <t>(0,02)</t>
  </si>
  <si>
    <t>(7,5 %)</t>
  </si>
  <si>
    <t>0,13</t>
  </si>
  <si>
    <t>(19,8 %)</t>
  </si>
  <si>
    <t>0,15</t>
  </si>
  <si>
    <t>0,14</t>
  </si>
  <si>
    <t>0,01</t>
  </si>
  <si>
    <t>6,8 %</t>
  </si>
  <si>
    <t>0,08</t>
  </si>
  <si>
    <t>0,07</t>
  </si>
  <si>
    <t>0,00</t>
  </si>
  <si>
    <t>2,0 %</t>
  </si>
  <si>
    <t>93,7 %</t>
  </si>
  <si>
    <t>(5,4 p. p.)</t>
  </si>
  <si>
    <t>40,5 %</t>
  </si>
  <si>
    <t>(5,0 p. p.)</t>
  </si>
  <si>
    <t>7,4</t>
  </si>
  <si>
    <t>8,3</t>
  </si>
  <si>
    <t>(0,9)</t>
  </si>
  <si>
    <t>(10,5 %)</t>
  </si>
  <si>
    <t>0,24</t>
  </si>
  <si>
    <t>0,25</t>
  </si>
  <si>
    <t>(6,9 %)</t>
  </si>
  <si>
    <t>0,04</t>
  </si>
  <si>
    <t>0,05</t>
  </si>
  <si>
    <t>(17,5 %)</t>
  </si>
  <si>
    <r>
      <t>99,1 %</t>
    </r>
    <r>
      <rPr>
        <vertAlign val="superscript"/>
        <sz val="8"/>
        <color rgb="FF595959"/>
        <rFont val="Arial"/>
        <family val="2"/>
        <charset val="186"/>
      </rPr>
      <t>1</t>
    </r>
  </si>
  <si>
    <r>
      <t>45,5 %</t>
    </r>
    <r>
      <rPr>
        <vertAlign val="superscript"/>
        <sz val="8"/>
        <color rgb="FF595959"/>
        <rFont val="Arial"/>
        <family val="2"/>
        <charset val="186"/>
      </rPr>
      <t>1</t>
    </r>
  </si>
  <si>
    <t>0,89</t>
  </si>
  <si>
    <t>0,90</t>
  </si>
  <si>
    <t>(1,4 %)</t>
  </si>
  <si>
    <t>1,71</t>
  </si>
  <si>
    <t>1,87</t>
  </si>
  <si>
    <t>(0,16)</t>
  </si>
  <si>
    <t>(8,8 %)</t>
  </si>
  <si>
    <t>0,7 %</t>
  </si>
  <si>
    <t>4,7 %</t>
  </si>
  <si>
    <t>5,7 %</t>
  </si>
  <si>
    <t>(1,0 p. p.)</t>
  </si>
  <si>
    <t>1 832</t>
  </si>
  <si>
    <t>1 807</t>
  </si>
  <si>
    <t>138,9 %</t>
  </si>
  <si>
    <t>1 965</t>
  </si>
  <si>
    <t>1 114</t>
  </si>
  <si>
    <t>130,9 %</t>
  </si>
  <si>
    <t>12,1</t>
  </si>
  <si>
    <t>5,5</t>
  </si>
  <si>
    <t>6,6</t>
  </si>
  <si>
    <t>119,7 %</t>
  </si>
  <si>
    <t>7,1</t>
  </si>
  <si>
    <t>5,4</t>
  </si>
  <si>
    <t>1,7</t>
  </si>
  <si>
    <t>31,5 %</t>
  </si>
  <si>
    <t>16,0 %</t>
  </si>
  <si>
    <t>5,4 %</t>
  </si>
  <si>
    <t>0,06</t>
  </si>
  <si>
    <t>(0,00)</t>
  </si>
  <si>
    <t>(0,8 %)</t>
  </si>
  <si>
    <t>1,01</t>
  </si>
  <si>
    <t>1,09</t>
  </si>
  <si>
    <t>(0,08)</t>
  </si>
  <si>
    <t>(7,7 %)</t>
  </si>
  <si>
    <t>1,30</t>
  </si>
  <si>
    <t>1,59</t>
  </si>
  <si>
    <t>(0,29)</t>
  </si>
  <si>
    <t>(18,4 %)</t>
  </si>
  <si>
    <t>0,8 %</t>
  </si>
  <si>
    <t>1,6 %</t>
  </si>
  <si>
    <t>0,2 p. p.</t>
  </si>
  <si>
    <t>0,6 %</t>
  </si>
  <si>
    <t>0,6</t>
  </si>
  <si>
    <t>(0,6)</t>
  </si>
  <si>
    <t>(52,7 %)</t>
  </si>
  <si>
    <t>3,4 %</t>
  </si>
  <si>
    <t>0,001</t>
  </si>
  <si>
    <t>0,000</t>
  </si>
  <si>
    <t>4,9 %</t>
  </si>
  <si>
    <t>0,02</t>
  </si>
  <si>
    <t>37,1 %</t>
  </si>
  <si>
    <t>45,3</t>
  </si>
  <si>
    <t>(19,9 p. p.)</t>
  </si>
  <si>
    <r>
      <t>65,2</t>
    </r>
    <r>
      <rPr>
        <vertAlign val="superscript"/>
        <sz val="8"/>
        <color rgb="FF595959"/>
        <rFont val="Arial"/>
        <family val="2"/>
        <charset val="186"/>
      </rPr>
      <t>1</t>
    </r>
  </si>
  <si>
    <t>1 055</t>
  </si>
  <si>
    <t xml:space="preserve"> 1 055   </t>
  </si>
  <si>
    <t xml:space="preserve"> -  </t>
  </si>
  <si>
    <t>139,5 %</t>
  </si>
  <si>
    <t>0,03</t>
  </si>
  <si>
    <t>(32,1 %)</t>
  </si>
  <si>
    <t>99,9 %</t>
  </si>
  <si>
    <t>100,0 %</t>
  </si>
  <si>
    <t>(0,1 p. p.)</t>
  </si>
  <si>
    <t>1,1 %</t>
  </si>
  <si>
    <t>(0,5 p. p.)</t>
  </si>
  <si>
    <t>1,45</t>
  </si>
  <si>
    <t>1,68</t>
  </si>
  <si>
    <t>(0,22)</t>
  </si>
  <si>
    <t>(13,3 %)</t>
  </si>
  <si>
    <t>0,23</t>
  </si>
  <si>
    <t>0,35</t>
  </si>
  <si>
    <t>(0,12)</t>
  </si>
  <si>
    <t>(33,2 %)</t>
  </si>
  <si>
    <t>(12,7 %)</t>
  </si>
  <si>
    <t>0,10</t>
  </si>
  <si>
    <t>1,82</t>
  </si>
  <si>
    <t>2,13</t>
  </si>
  <si>
    <t>(14,4 %)</t>
  </si>
  <si>
    <t>0,60</t>
  </si>
  <si>
    <t>0,73</t>
  </si>
  <si>
    <t>(17,2 %)</t>
  </si>
  <si>
    <t>1,22</t>
  </si>
  <si>
    <t>1,40</t>
  </si>
  <si>
    <t>(12,9 %)</t>
  </si>
  <si>
    <t>1,4</t>
  </si>
  <si>
    <t>23,6 %</t>
  </si>
  <si>
    <t>1,85</t>
  </si>
  <si>
    <t>2,16</t>
  </si>
  <si>
    <t>(14,2 %)</t>
  </si>
  <si>
    <t>0,12</t>
  </si>
  <si>
    <t>(24,3 %)</t>
  </si>
  <si>
    <t>0,11</t>
  </si>
  <si>
    <t>68,4 %</t>
  </si>
  <si>
    <t>0,80</t>
  </si>
  <si>
    <t>(0,42)</t>
  </si>
  <si>
    <t>(34,3 %)</t>
  </si>
  <si>
    <t>2,88</t>
  </si>
  <si>
    <t>3,60</t>
  </si>
  <si>
    <t>(0,72)</t>
  </si>
  <si>
    <t>(20,0 %)</t>
  </si>
  <si>
    <t>1,03</t>
  </si>
  <si>
    <t>1,11</t>
  </si>
  <si>
    <t>(7,3 %)</t>
  </si>
  <si>
    <t>2,49</t>
  </si>
  <si>
    <t>(0,64)</t>
  </si>
  <si>
    <t>(25,6 %)</t>
  </si>
  <si>
    <t>0,97</t>
  </si>
  <si>
    <t>0,40</t>
  </si>
  <si>
    <t>0,57</t>
  </si>
  <si>
    <t>142,3 %</t>
  </si>
  <si>
    <t>0,5 %</t>
  </si>
  <si>
    <t>62,0 %</t>
  </si>
  <si>
    <t>60,3 %</t>
  </si>
  <si>
    <t>73,0 %</t>
  </si>
  <si>
    <t>37,0 %</t>
  </si>
  <si>
    <t>36,0 p. p.</t>
  </si>
  <si>
    <t>3,6</t>
  </si>
  <si>
    <t>3,0</t>
  </si>
  <si>
    <t>2,7</t>
  </si>
  <si>
    <t>2,6</t>
  </si>
  <si>
    <t>1,8</t>
  </si>
  <si>
    <t>1,1</t>
  </si>
  <si>
    <t>0,1</t>
  </si>
  <si>
    <t>2,1</t>
  </si>
  <si>
    <t>1,0</t>
  </si>
  <si>
    <t>0,33</t>
  </si>
  <si>
    <t>0,38</t>
  </si>
  <si>
    <t>0,59</t>
  </si>
  <si>
    <t>0,65</t>
  </si>
  <si>
    <t>0,86</t>
  </si>
  <si>
    <t>0,56</t>
  </si>
  <si>
    <t>0,41</t>
  </si>
  <si>
    <t>0,27</t>
  </si>
  <si>
    <t>0,34</t>
  </si>
  <si>
    <t>0,49</t>
  </si>
  <si>
    <t>0,32</t>
  </si>
  <si>
    <t>74,8 %</t>
  </si>
  <si>
    <t>81,4 %</t>
  </si>
  <si>
    <t>90,2 %</t>
  </si>
  <si>
    <t>84,1 %</t>
  </si>
  <si>
    <t>50,0 %</t>
  </si>
  <si>
    <t>61,0 %</t>
  </si>
  <si>
    <t>52,0 %</t>
  </si>
  <si>
    <t>36,7 %</t>
  </si>
  <si>
    <t>46,8 %</t>
  </si>
  <si>
    <t>1,91</t>
  </si>
  <si>
    <t>1,81</t>
  </si>
  <si>
    <t>2,07</t>
  </si>
  <si>
    <t>1,97</t>
  </si>
  <si>
    <t>1,67</t>
  </si>
  <si>
    <t>1,83</t>
  </si>
  <si>
    <t>1,64</t>
  </si>
  <si>
    <t>1,62</t>
  </si>
  <si>
    <t>2,51</t>
  </si>
  <si>
    <t>2,29</t>
  </si>
  <si>
    <t>2,44</t>
  </si>
  <si>
    <t>2,45</t>
  </si>
  <si>
    <t>2,43</t>
  </si>
  <si>
    <t>2,72</t>
  </si>
  <si>
    <t>2,55</t>
  </si>
  <si>
    <t>2,17</t>
  </si>
  <si>
    <t>0,31</t>
  </si>
  <si>
    <t>0,36</t>
  </si>
  <si>
    <t>0,37</t>
  </si>
  <si>
    <t>0,21</t>
  </si>
  <si>
    <t>0,09</t>
  </si>
  <si>
    <t>3,83</t>
  </si>
  <si>
    <t>2,52</t>
  </si>
  <si>
    <t>2,85</t>
  </si>
  <si>
    <t>1,39</t>
  </si>
  <si>
    <t>5,25</t>
  </si>
  <si>
    <t>3,84</t>
  </si>
  <si>
    <t>3,62</t>
  </si>
  <si>
    <t>2,98</t>
  </si>
  <si>
    <t>2,02</t>
  </si>
  <si>
    <t>0,77</t>
  </si>
  <si>
    <t>1,21</t>
  </si>
  <si>
    <t>2,74</t>
  </si>
  <si>
    <t>1,02</t>
  </si>
  <si>
    <t>1,41</t>
  </si>
  <si>
    <t>3,32</t>
  </si>
  <si>
    <t>2,48</t>
  </si>
  <si>
    <t>0,99</t>
  </si>
  <si>
    <t>1,18</t>
  </si>
  <si>
    <t>2,30</t>
  </si>
  <si>
    <t xml:space="preserve">Faktų lentelė
2023 m. 3 mėn.  </t>
  </si>
  <si>
    <t>Likutinė suma 2023-03-31</t>
  </si>
  <si>
    <r>
      <t>1. Finansiniai rodikliai (tarpinio pranešimo puslapiai 44-56)</t>
    </r>
    <r>
      <rPr>
        <b/>
        <vertAlign val="superscript"/>
        <sz val="10"/>
        <color rgb="FF595959"/>
        <rFont val="Arial"/>
        <family val="2"/>
        <charset val="186"/>
      </rPr>
      <t>1</t>
    </r>
  </si>
  <si>
    <t>2023 m. 
kovo 31 d.</t>
  </si>
  <si>
    <t>2022 m. 
gruodžio 31 d.</t>
  </si>
  <si>
    <r>
      <t>Pajamos pagal segmentus</t>
    </r>
    <r>
      <rPr>
        <sz val="10"/>
        <color rgb="FF172E62"/>
        <rFont val="Arial"/>
        <family val="2"/>
        <charset val="186"/>
      </rPr>
      <t>, mln. Eur</t>
    </r>
  </si>
  <si>
    <r>
      <t>Pajamos pagal šalis</t>
    </r>
    <r>
      <rPr>
        <sz val="10"/>
        <color rgb="FF172E62"/>
        <rFont val="Arial"/>
        <family val="2"/>
        <charset val="186"/>
      </rPr>
      <t>, mln. Eur</t>
    </r>
  </si>
  <si>
    <t>2022 m. 3 mėn., %</t>
  </si>
  <si>
    <t>2023 m. 3 mėn., %</t>
  </si>
  <si>
    <r>
      <t>Pajamos pagal tipą</t>
    </r>
    <r>
      <rPr>
        <b/>
        <vertAlign val="superscript"/>
        <sz val="10"/>
        <color rgb="FF172E62"/>
        <rFont val="Arial"/>
        <family val="2"/>
        <charset val="186"/>
      </rPr>
      <t>1</t>
    </r>
    <r>
      <rPr>
        <sz val="10"/>
        <color rgb="FF172E62"/>
        <rFont val="Arial"/>
        <family val="2"/>
        <charset val="186"/>
      </rPr>
      <t>, mln. Eur</t>
    </r>
  </si>
  <si>
    <r>
      <t>Sąnaudos</t>
    </r>
    <r>
      <rPr>
        <sz val="10"/>
        <color rgb="FF172E62"/>
        <rFont val="Arial"/>
        <family val="2"/>
        <charset val="186"/>
      </rPr>
      <t>, mln. Eur</t>
    </r>
  </si>
  <si>
    <r>
      <t>Koreguotas EBITDA pagal segmentus</t>
    </r>
    <r>
      <rPr>
        <sz val="10"/>
        <color rgb="FF172E62"/>
        <rFont val="Arial"/>
        <family val="2"/>
        <charset val="186"/>
      </rPr>
      <t>, mln. Eur</t>
    </r>
  </si>
  <si>
    <r>
      <rPr>
        <i/>
        <vertAlign val="superscript"/>
        <sz val="10"/>
        <color rgb="FF595959"/>
        <rFont val="Arial"/>
        <family val="2"/>
        <charset val="186"/>
      </rPr>
      <t>1</t>
    </r>
    <r>
      <rPr>
        <i/>
        <sz val="10"/>
        <color rgb="FF595959"/>
        <rFont val="Arial"/>
        <family val="2"/>
        <charset val="186"/>
      </rPr>
      <t xml:space="preserve"> I</t>
    </r>
    <r>
      <rPr>
        <i/>
        <sz val="8"/>
        <color rgb="FF595959"/>
        <rFont val="Arial"/>
        <family val="2"/>
        <charset val="186"/>
      </rPr>
      <t xml:space="preserve">švestinės finansinės priemonės įtrauktos į Pelno (nuostolių) ataskaitos eilutę „Kitos sąnaudos“. </t>
    </r>
  </si>
  <si>
    <r>
      <t>Koreguotas EBIT pagal segmentus</t>
    </r>
    <r>
      <rPr>
        <sz val="10"/>
        <color rgb="FF172E62"/>
        <rFont val="Arial"/>
        <family val="2"/>
        <charset val="186"/>
      </rPr>
      <t>, mln. Eur</t>
    </r>
  </si>
  <si>
    <r>
      <t>Investicijos pagal segmentus</t>
    </r>
    <r>
      <rPr>
        <sz val="10"/>
        <color rgb="FF172E62"/>
        <rFont val="Arial"/>
        <family val="2"/>
        <charset val="186"/>
      </rPr>
      <t>, mln. Eur</t>
    </r>
  </si>
  <si>
    <r>
      <t xml:space="preserve">Investicijos pagal geografinį regioną, </t>
    </r>
    <r>
      <rPr>
        <sz val="10"/>
        <color rgb="FF172E62"/>
        <rFont val="Arial"/>
        <family val="2"/>
        <charset val="186"/>
      </rPr>
      <t>mln. Eur</t>
    </r>
  </si>
  <si>
    <r>
      <t>Balansas</t>
    </r>
    <r>
      <rPr>
        <sz val="10"/>
        <color rgb="FF172E62"/>
        <rFont val="Arial"/>
        <family val="2"/>
        <charset val="186"/>
      </rPr>
      <t>, mln. Eur</t>
    </r>
  </si>
  <si>
    <t>(2.8 pp)</t>
  </si>
  <si>
    <r>
      <t>Grynoji skola</t>
    </r>
    <r>
      <rPr>
        <sz val="10"/>
        <color rgb="FF172E62"/>
        <rFont val="Arial"/>
        <family val="2"/>
        <charset val="186"/>
      </rPr>
      <t>, mln. Eur</t>
    </r>
  </si>
  <si>
    <r>
      <t>Skolų apžvalga</t>
    </r>
    <r>
      <rPr>
        <sz val="10"/>
        <color rgb="FF172E62"/>
        <rFont val="Arial"/>
        <family val="2"/>
        <charset val="186"/>
      </rPr>
      <t>, mln. Eur</t>
    </r>
  </si>
  <si>
    <r>
      <t>Pinigų srautai</t>
    </r>
    <r>
      <rPr>
        <sz val="10"/>
        <color rgb="FF172E62"/>
        <rFont val="Arial"/>
        <family val="2"/>
        <charset val="186"/>
      </rPr>
      <t>, mln. Eur</t>
    </r>
  </si>
  <si>
    <t>2023 m.
 3 mėn.</t>
  </si>
  <si>
    <t>2022 m.
 3 mėn.</t>
  </si>
  <si>
    <r>
      <t>EBITDA korekcijos</t>
    </r>
    <r>
      <rPr>
        <sz val="10"/>
        <color rgb="FF172E62"/>
        <rFont val="Arial"/>
        <family val="2"/>
        <charset val="186"/>
      </rPr>
      <t>, mln. Eur</t>
    </r>
  </si>
  <si>
    <r>
      <t>EBIT korekcijos</t>
    </r>
    <r>
      <rPr>
        <sz val="10"/>
        <color rgb="FF172E62"/>
        <rFont val="Arial"/>
        <family val="2"/>
        <charset val="186"/>
      </rPr>
      <t>, mln. Eur</t>
    </r>
  </si>
  <si>
    <t>2022 m. 
3 mėn.</t>
  </si>
  <si>
    <t>2023 m. 
3 mėn.</t>
  </si>
  <si>
    <r>
      <t>Grynojo pelno korekcijos</t>
    </r>
    <r>
      <rPr>
        <sz val="10"/>
        <color rgb="FF172E62"/>
        <rFont val="Arial"/>
        <family val="2"/>
        <charset val="186"/>
      </rPr>
      <t>, mln. Eur</t>
    </r>
  </si>
  <si>
    <t>2023 m. 
kovo 31d.</t>
  </si>
  <si>
    <t>2022 m. 
gruodžio 31d.</t>
  </si>
  <si>
    <r>
      <t>Atidėtoji investicijų dalis dengiama klientų ir elektros įrangos perkėlimai</t>
    </r>
    <r>
      <rPr>
        <vertAlign val="superscript"/>
        <sz val="10"/>
        <color rgb="FF595959"/>
        <rFont val="Arial"/>
        <family val="2"/>
        <charset val="186"/>
      </rPr>
      <t>2</t>
    </r>
  </si>
  <si>
    <r>
      <t xml:space="preserve">Konsoliduota finansinės padėties ataskaita, </t>
    </r>
    <r>
      <rPr>
        <sz val="10"/>
        <color rgb="FF172E62"/>
        <rFont val="Arial"/>
        <family val="2"/>
        <charset val="186"/>
      </rPr>
      <t>mln. Eur</t>
    </r>
  </si>
  <si>
    <r>
      <t xml:space="preserve">Konsoliduota pelno (nuostolių) ir kitų bendrųjų pajamų ataskaita, </t>
    </r>
    <r>
      <rPr>
        <sz val="10"/>
        <color rgb="FF172E62"/>
        <rFont val="Arial"/>
        <family val="2"/>
        <charset val="186"/>
      </rPr>
      <t>mln. Eur</t>
    </r>
  </si>
  <si>
    <r>
      <t>Konsoliduota pinigų srautų ataskaita</t>
    </r>
    <r>
      <rPr>
        <sz val="10"/>
        <color rgb="FF172E62"/>
        <rFont val="Arial"/>
        <family val="2"/>
        <charset val="186"/>
      </rPr>
      <t>, mln. Eur</t>
    </r>
  </si>
  <si>
    <t>2024 m.</t>
  </si>
  <si>
    <t>2023 
I ketv.</t>
  </si>
  <si>
    <t>2025 m.</t>
  </si>
  <si>
    <t>2026 m.</t>
  </si>
  <si>
    <t>2023 m. I ketv.</t>
  </si>
  <si>
    <t>Vilniaus regiono</t>
  </si>
  <si>
    <t>2. Suvedimai (tarpinio pranešimo puslapiai 45-51)</t>
  </si>
  <si>
    <t>3. Veiklos rodikliai (tarpinio pranešimo puslapis 71)</t>
  </si>
  <si>
    <t>6. Rezerviniai pajėgumai (tarpinio pranešimo puslapiai  65-66)</t>
  </si>
  <si>
    <t>Rezervinių pajėgų segmento pagrindiniai finansiniai rodikliai</t>
  </si>
  <si>
    <t>7. Sprendimai klientams (tarpinio pranešimo puslapiai 67-68)</t>
  </si>
  <si>
    <t>8. Rezultatai ketvirčiais (tarpinio pranešimo puslapiai  69-70)</t>
  </si>
  <si>
    <t>9. Balansas (tarpinio pranešimo puslapiai 93)</t>
  </si>
  <si>
    <t>10. Pelno (nuostolių) ataskaita (tarpinio pranešimo puslapis  91-92)</t>
  </si>
  <si>
    <t>11. Pinigų srautai (tarpinio pranešimo puslapis 95)</t>
  </si>
  <si>
    <t>Veiklos pelnas (nuostoliai) (EBIT)</t>
  </si>
  <si>
    <t>Susigrąžintos suteiktos paskolos</t>
  </si>
  <si>
    <t>Suteiktos paskolos</t>
  </si>
  <si>
    <t>Apyvartinio kapitalo pasikeitimai:</t>
  </si>
  <si>
    <t>2020 m. I ketv.</t>
  </si>
  <si>
    <t>2019 m. 
IV ketv.</t>
  </si>
  <si>
    <t>2019 m. 
III ketv.</t>
  </si>
  <si>
    <t>2019 m. 
II ketv.</t>
  </si>
  <si>
    <t>2019 m. I ketv.</t>
  </si>
  <si>
    <t xml:space="preserve">2023 m. III ketv. </t>
  </si>
  <si>
    <t>27.0 pp</t>
  </si>
  <si>
    <r>
      <t>2022 m. 3 mėn.</t>
    </r>
    <r>
      <rPr>
        <b/>
        <vertAlign val="superscript"/>
        <sz val="10"/>
        <color rgb="FFFFFFFF"/>
        <rFont val="Arial"/>
        <family val="2"/>
        <charset val="186"/>
      </rPr>
      <t>1</t>
    </r>
  </si>
  <si>
    <r>
      <t>2023 m.</t>
    </r>
    <r>
      <rPr>
        <b/>
        <vertAlign val="superscript"/>
        <sz val="10"/>
        <color rgb="FFFFFFFF"/>
        <rFont val="Arial"/>
        <family val="2"/>
        <charset val="186"/>
      </rPr>
      <t>3</t>
    </r>
  </si>
  <si>
    <r>
      <t>2022 m.</t>
    </r>
    <r>
      <rPr>
        <b/>
        <vertAlign val="superscript"/>
        <sz val="10"/>
        <color rgb="FFFFFFFF"/>
        <rFont val="Arial"/>
        <family val="2"/>
        <charset val="186"/>
      </rPr>
      <t>3</t>
    </r>
  </si>
  <si>
    <t>Tarpinis pranešimas</t>
  </si>
  <si>
    <t>FFO ir FCF, mln. Eur</t>
  </si>
  <si>
    <r>
      <t>Investicijos</t>
    </r>
    <r>
      <rPr>
        <vertAlign val="superscript"/>
        <sz val="10"/>
        <color rgb="FF595959"/>
        <rFont val="Arial"/>
        <family val="2"/>
        <charset val="186"/>
      </rPr>
      <t>1</t>
    </r>
  </si>
  <si>
    <t>ir@ignitis.lt</t>
  </si>
  <si>
    <r>
      <t>ROE (12 mėn)</t>
    </r>
    <r>
      <rPr>
        <vertAlign val="superscript"/>
        <sz val="10"/>
        <color rgb="FF595959"/>
        <rFont val="Arial"/>
        <family val="2"/>
        <charset val="186"/>
      </rPr>
      <t>4</t>
    </r>
    <r>
      <rPr>
        <sz val="10"/>
        <color rgb="FF595959"/>
        <rFont val="Arial"/>
        <family val="2"/>
        <charset val="186"/>
      </rPr>
      <t xml:space="preserve"> </t>
    </r>
    <r>
      <rPr>
        <sz val="10"/>
        <color rgb="FFBCBCBC"/>
        <rFont val="Arial"/>
        <family val="2"/>
        <charset val="186"/>
      </rPr>
      <t>AVR</t>
    </r>
  </si>
  <si>
    <r>
      <t>Koreguotas ROE (12 mėn)</t>
    </r>
    <r>
      <rPr>
        <vertAlign val="superscript"/>
        <sz val="10"/>
        <color rgb="FF595959"/>
        <rFont val="Arial"/>
        <family val="2"/>
        <charset val="186"/>
      </rPr>
      <t>4</t>
    </r>
    <r>
      <rPr>
        <sz val="10"/>
        <color rgb="FF595959"/>
        <rFont val="Arial"/>
        <family val="2"/>
        <charset val="186"/>
      </rPr>
      <t xml:space="preserve"> </t>
    </r>
    <r>
      <rPr>
        <sz val="10"/>
        <color rgb="FFBCBCBC"/>
        <rFont val="Arial"/>
        <family val="2"/>
        <charset val="186"/>
      </rPr>
      <t>AVR</t>
    </r>
  </si>
  <si>
    <r>
      <t>ROCE (12 mėn)</t>
    </r>
    <r>
      <rPr>
        <vertAlign val="superscript"/>
        <sz val="10"/>
        <color rgb="FF595959"/>
        <rFont val="Arial"/>
        <family val="2"/>
        <charset val="186"/>
      </rPr>
      <t>4</t>
    </r>
    <r>
      <rPr>
        <sz val="10"/>
        <color rgb="FF595959"/>
        <rFont val="Arial"/>
        <family val="2"/>
        <charset val="186"/>
      </rPr>
      <t xml:space="preserve"> </t>
    </r>
    <r>
      <rPr>
        <sz val="10"/>
        <color rgb="FFBCBCBC"/>
        <rFont val="Arial"/>
        <family val="2"/>
        <charset val="186"/>
      </rPr>
      <t>AVR</t>
    </r>
  </si>
  <si>
    <r>
      <t>Koreguotas ROCE (12 mėn)</t>
    </r>
    <r>
      <rPr>
        <vertAlign val="superscript"/>
        <sz val="10"/>
        <color rgb="FF595959"/>
        <rFont val="Arial"/>
        <family val="2"/>
        <charset val="186"/>
      </rPr>
      <t>4</t>
    </r>
    <r>
      <rPr>
        <sz val="10"/>
        <color rgb="FF595959"/>
        <rFont val="Arial"/>
        <family val="2"/>
        <charset val="186"/>
      </rPr>
      <t xml:space="preserve"> </t>
    </r>
    <r>
      <rPr>
        <sz val="10"/>
        <color rgb="FFBCBCBC"/>
        <rFont val="Arial"/>
        <family val="2"/>
        <charset val="186"/>
      </rPr>
      <t>AVR</t>
    </r>
  </si>
  <si>
    <r>
      <t>Grynoji skola / EBITDA  (12 mėn)</t>
    </r>
    <r>
      <rPr>
        <sz val="10"/>
        <color rgb="FFBCBCBC"/>
        <rFont val="Arial"/>
        <family val="2"/>
        <charset val="186"/>
      </rPr>
      <t>AVR</t>
    </r>
  </si>
  <si>
    <r>
      <t>Grynoji skola / Koreguotas EBITDA (12 mėn)</t>
    </r>
    <r>
      <rPr>
        <sz val="10"/>
        <color rgb="FFBCBCBC"/>
        <rFont val="Arial"/>
        <family val="2"/>
        <charset val="186"/>
      </rPr>
      <t>AVR</t>
    </r>
  </si>
  <si>
    <r>
      <t xml:space="preserve">FFO (12 mėn)/ Grynoji skola </t>
    </r>
    <r>
      <rPr>
        <sz val="10"/>
        <color rgb="FFBCBCBC"/>
        <rFont val="Arial"/>
        <family val="2"/>
        <charset val="186"/>
      </rPr>
      <t>AVR</t>
    </r>
  </si>
  <si>
    <r>
      <t>Koreguotas ROE (12 mėn)</t>
    </r>
    <r>
      <rPr>
        <i/>
        <sz val="10"/>
        <color theme="0" tint="-0.249977111117893"/>
        <rFont val="Arial"/>
        <family val="2"/>
        <charset val="186"/>
      </rPr>
      <t>AVR</t>
    </r>
  </si>
  <si>
    <r>
      <t>ROE (12 mėn)</t>
    </r>
    <r>
      <rPr>
        <i/>
        <sz val="10"/>
        <color theme="0" tint="-0.249977111117893"/>
        <rFont val="Arial"/>
        <family val="2"/>
        <charset val="186"/>
      </rPr>
      <t>AVR</t>
    </r>
  </si>
  <si>
    <r>
      <t>Koreguotas ROCE  (12 mėn)</t>
    </r>
    <r>
      <rPr>
        <i/>
        <sz val="10"/>
        <color theme="0" tint="-0.249977111117893"/>
        <rFont val="Arial"/>
        <family val="2"/>
        <charset val="186"/>
      </rPr>
      <t>AVR</t>
    </r>
  </si>
  <si>
    <r>
      <t>ROCE (12 mėn)</t>
    </r>
    <r>
      <rPr>
        <i/>
        <sz val="10"/>
        <color theme="0" tint="-0.249977111117893"/>
        <rFont val="Arial"/>
        <family val="2"/>
        <charset val="186"/>
      </rPr>
      <t>AVR</t>
    </r>
  </si>
  <si>
    <r>
      <t>ROE (12 mėn)</t>
    </r>
    <r>
      <rPr>
        <vertAlign val="superscript"/>
        <sz val="10"/>
        <color rgb="FF595959"/>
        <rFont val="Arial"/>
        <family val="2"/>
        <charset val="186"/>
      </rPr>
      <t>2</t>
    </r>
    <r>
      <rPr>
        <sz val="10"/>
        <color rgb="FF595959"/>
        <rFont val="Arial"/>
        <family val="2"/>
        <charset val="186"/>
      </rPr>
      <t xml:space="preserve"> </t>
    </r>
    <r>
      <rPr>
        <sz val="10"/>
        <color rgb="FFBCBCBC"/>
        <rFont val="Arial"/>
        <family val="2"/>
        <charset val="186"/>
      </rPr>
      <t>AVR</t>
    </r>
  </si>
  <si>
    <r>
      <t>Koreguotas ROE (12 mėn)</t>
    </r>
    <r>
      <rPr>
        <vertAlign val="superscript"/>
        <sz val="10"/>
        <color rgb="FF595959"/>
        <rFont val="Arial"/>
        <family val="2"/>
        <charset val="186"/>
      </rPr>
      <t>2</t>
    </r>
    <r>
      <rPr>
        <sz val="10"/>
        <color rgb="FF595959"/>
        <rFont val="Arial"/>
        <family val="2"/>
        <charset val="186"/>
      </rPr>
      <t xml:space="preserve"> </t>
    </r>
    <r>
      <rPr>
        <sz val="10"/>
        <color rgb="FFBCBCBC"/>
        <rFont val="Arial"/>
        <family val="2"/>
        <charset val="186"/>
      </rPr>
      <t>AVR</t>
    </r>
  </si>
  <si>
    <r>
      <t>ROCE (12 mėn)</t>
    </r>
    <r>
      <rPr>
        <vertAlign val="superscript"/>
        <sz val="10"/>
        <color rgb="FF595959"/>
        <rFont val="Arial"/>
        <family val="2"/>
        <charset val="186"/>
      </rPr>
      <t>2</t>
    </r>
    <r>
      <rPr>
        <sz val="10"/>
        <color rgb="FF595959"/>
        <rFont val="Arial"/>
        <family val="2"/>
        <charset val="186"/>
      </rPr>
      <t xml:space="preserve"> </t>
    </r>
    <r>
      <rPr>
        <sz val="10"/>
        <color rgb="FFBCBCBC"/>
        <rFont val="Arial"/>
        <family val="2"/>
        <charset val="186"/>
      </rPr>
      <t>AVR</t>
    </r>
  </si>
  <si>
    <r>
      <t>Koreguotas ROCE (12 mėn)</t>
    </r>
    <r>
      <rPr>
        <vertAlign val="superscript"/>
        <sz val="10"/>
        <color rgb="FF595959"/>
        <rFont val="Arial"/>
        <family val="2"/>
        <charset val="186"/>
      </rPr>
      <t>2</t>
    </r>
    <r>
      <rPr>
        <sz val="10"/>
        <color rgb="FF595959"/>
        <rFont val="Arial"/>
        <family val="2"/>
        <charset val="186"/>
      </rPr>
      <t xml:space="preserve"> </t>
    </r>
    <r>
      <rPr>
        <sz val="10"/>
        <color rgb="FFBCBCBC"/>
        <rFont val="Arial"/>
        <family val="2"/>
        <charset val="186"/>
      </rPr>
      <t>AVR</t>
    </r>
  </si>
  <si>
    <r>
      <t>Grynoji skola / EBITDA (12 mėn)</t>
    </r>
    <r>
      <rPr>
        <sz val="10"/>
        <color rgb="FFBCBCBC"/>
        <rFont val="Arial"/>
        <family val="2"/>
        <charset val="186"/>
      </rPr>
      <t>AVR</t>
    </r>
  </si>
  <si>
    <r>
      <t xml:space="preserve">FFO (12 mėn)/ Grynoji skola  </t>
    </r>
    <r>
      <rPr>
        <sz val="10"/>
        <color rgb="FFBCBCBC"/>
        <rFont val="Arial"/>
        <family val="2"/>
        <charset val="186"/>
      </rPr>
      <t>AVR</t>
    </r>
  </si>
  <si>
    <t>4. Žalioji gamyba</t>
  </si>
  <si>
    <t>5. Tinklai</t>
  </si>
  <si>
    <t>4. Žalioji gamyba (tarpinio pranešimo puslapiai  61-62)</t>
  </si>
  <si>
    <t>5. Tinklai (tarpinio pranešimo puslapiai  63-64)</t>
  </si>
  <si>
    <t>13.1 Vėjo ir Saulės duomenys</t>
  </si>
  <si>
    <t>13.2 Hidro duomenys</t>
  </si>
  <si>
    <t>13.3 Atliekų ir Biomasės duomenys</t>
  </si>
  <si>
    <t>13.4 Gamtinių dujų duomenys</t>
  </si>
  <si>
    <t>15. Teisinė pastaba</t>
  </si>
  <si>
    <t>Tam tikra finansinė ir statistinė informacija pateikta šiame Dokumente gali būti suapvalinta. Atitinkamai, bet kokie neatitikimai tarp čia išdėstytos bendros informacijos ir sumos yra dėl suapvalinimo. Tam tikra finansinė informacija ir veiklos duomenys susiję su „Ignitis grupe“ pateikti šiame Dokumente nėra audituoti ir, tam tikrais atvejais, nustatyti naudojantis valdymo informacija ir apytikriais apskaičiavimais, todėl gali keistis. Dokumente taip pat yra dalis ne TFAS rodiklių (pvz. Alternatyvūs veiklos rodikliai, kurių aprašymus galite rasti https://ignitisgrupe.lt/lt/ataskaitos-ir-pristatymai), kuriems finansinis auditas nebuvo kada nors atliktas. „Ignitis grupės“ tarpiniai finansų ir veiklos duomenys gali neatspindėti visų metų duomenų.</t>
  </si>
  <si>
    <r>
      <rPr>
        <i/>
        <vertAlign val="superscript"/>
        <sz val="8"/>
        <color rgb="FF595959"/>
        <rFont val="Arial"/>
        <family val="2"/>
        <charset val="186"/>
      </rPr>
      <t>2</t>
    </r>
    <r>
      <rPr>
        <i/>
        <sz val="8"/>
        <color rgb="FF595959"/>
        <rFont val="Arial"/>
        <family val="2"/>
        <charset val="186"/>
      </rPr>
      <t xml:space="preserve"> GSPL Argus.</t>
    </r>
  </si>
  <si>
    <r>
      <rPr>
        <i/>
        <vertAlign val="superscript"/>
        <sz val="8"/>
        <color rgb="FF595959"/>
        <rFont val="Arial"/>
        <family val="2"/>
        <charset val="186"/>
      </rPr>
      <t>3</t>
    </r>
    <r>
      <rPr>
        <i/>
        <sz val="8"/>
        <color rgb="FF595959"/>
        <rFont val="Arial"/>
        <family val="2"/>
        <charset val="186"/>
      </rPr>
      <t xml:space="preserve"> Baltpool.</t>
    </r>
  </si>
  <si>
    <r>
      <t>Koreguotas grynasis pelnas</t>
    </r>
    <r>
      <rPr>
        <vertAlign val="superscript"/>
        <sz val="10"/>
        <color rgb="FF595959"/>
        <rFont val="Arial"/>
        <family val="2"/>
        <charset val="186"/>
      </rPr>
      <t>3</t>
    </r>
    <r>
      <rPr>
        <sz val="10"/>
        <color rgb="FF595959"/>
        <rFont val="Arial"/>
        <family val="2"/>
        <charset val="186"/>
      </rPr>
      <t xml:space="preserve"> </t>
    </r>
    <r>
      <rPr>
        <sz val="10"/>
        <color rgb="FFBCBCBC"/>
        <rFont val="Arial"/>
        <family val="2"/>
        <charset val="186"/>
      </rPr>
      <t>AVR</t>
    </r>
  </si>
  <si>
    <r>
      <rPr>
        <i/>
        <vertAlign val="superscript"/>
        <sz val="10"/>
        <color rgb="FF595959"/>
        <rFont val="Arial"/>
        <family val="2"/>
        <charset val="186"/>
      </rPr>
      <t xml:space="preserve">3 </t>
    </r>
    <r>
      <rPr>
        <i/>
        <sz val="8"/>
        <color rgb="FF595959"/>
        <rFont val="Arial"/>
        <family val="2"/>
        <charset val="186"/>
      </rPr>
      <t>2022 m. IV ketv. Koreguotas grynasis pelnas dėl techninės klaidos buvo pakoreguotas ir nesutampa su 2023 m. 3 mėn. tarpiniu pranešimu išviešintu: https://view.news.eu.nasdaq.com/view?id=ba02d4111e49f2529c69842eb70ee7e01&amp;lang=lt.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</si>
</sst>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 #,##0.00_-;\-* #,##0.00_-;_-* &quot;-&quot;??_-;_-@_-"/>
    <numFmt numFmtId="165" formatCode="_-* #,##0.00\ _€_-;\-* #,##0.00\ _€_-;_-* &quot;-&quot;??\ _€_-;_-@_-"/>
    <numFmt numFmtId="166" formatCode="0.0"/>
    <numFmt numFmtId="167" formatCode="#,##0;\(#,##0\)"/>
    <numFmt numFmtId="168" formatCode="#,##0;\(#,##0.\)"/>
    <numFmt numFmtId="169" formatCode="#,##0.0"/>
    <numFmt numFmtId="170" formatCode="0.0%"/>
    <numFmt numFmtId="171" formatCode="#,##0.0;\(#,##0.0\);\-"/>
    <numFmt numFmtId="172" formatCode="#,##0.0%;\(#,##0.0%\);\-\%;@"/>
    <numFmt numFmtId="173" formatCode="#,##0.00;\(#,##0.00\);\-"/>
    <numFmt numFmtId="174" formatCode="#,##0.00;\(#,##0.00\)"/>
    <numFmt numFmtId="175" formatCode="#,##0;\(#,##0\);\-"/>
    <numFmt numFmtId="176" formatCode="_-* #,##0_-;\-* #,##0_-;_-* &quot;-&quot;??_-;_-@_-"/>
    <numFmt numFmtId="177" formatCode="#,##0.0;\(#,##0.0\)"/>
    <numFmt numFmtId="178" formatCode="_-* #,##0.0_-;\-* #,##0.0_-;_-* &quot;-&quot;??_-;_-@_-"/>
    <numFmt numFmtId="179" formatCode="_-* #,##0.0\ _€_-;\-* #,##0.0\ _€_-;_-* &quot;-&quot;?\ _€_-;_-@_-"/>
    <numFmt numFmtId="180" formatCode="_-* #,##0.0_-;\-* #,##0.0_-;_-* &quot;-&quot;_-;_-@_-"/>
    <numFmt numFmtId="181" formatCode="#,##0.0%;\(#,##0.0%\)"/>
    <numFmt numFmtId="182" formatCode="#,##0.000;\(#,##0.000\)"/>
  </numFmts>
  <fonts count="88">
    <font>
      <sz val="11"/>
      <color theme="1"/>
      <name val="Calibri"/>
      <family val="2"/>
      <charset val="186"/>
      <scheme val="minor"/>
    </font>
    <font>
      <sz val="11"/>
      <color theme="1"/>
      <name val="Calibri"/>
      <family val="2"/>
      <charset val="186"/>
      <scheme val="minor"/>
    </font>
    <font>
      <sz val="11"/>
      <name val="Calibri"/>
      <family val="2"/>
      <charset val="186"/>
      <scheme val="minor"/>
    </font>
    <font>
      <sz val="18"/>
      <name val="Arial"/>
      <family val="2"/>
      <charset val="186"/>
    </font>
    <font>
      <u/>
      <sz val="11"/>
      <color theme="10"/>
      <name val="Calibri"/>
      <family val="2"/>
      <charset val="186"/>
      <scheme val="minor"/>
    </font>
    <font>
      <sz val="11"/>
      <color theme="1"/>
      <name val="Arial"/>
      <family val="2"/>
      <charset val="186"/>
    </font>
    <font>
      <sz val="12"/>
      <color theme="1"/>
      <name val="Arial"/>
      <family val="2"/>
      <charset val="186"/>
    </font>
    <font>
      <b/>
      <sz val="12"/>
      <color theme="1"/>
      <name val="Arial"/>
      <family val="2"/>
      <charset val="186"/>
    </font>
    <font>
      <i/>
      <sz val="12"/>
      <color theme="1"/>
      <name val="Arial"/>
      <family val="2"/>
      <charset val="186"/>
    </font>
    <font>
      <sz val="10"/>
      <color rgb="FF595959"/>
      <name val="Arial"/>
      <family val="2"/>
      <charset val="186"/>
    </font>
    <font>
      <sz val="10"/>
      <color theme="0" tint="-0.34998626667073579"/>
      <name val="Arial"/>
      <family val="2"/>
      <charset val="186"/>
    </font>
    <font>
      <b/>
      <sz val="10"/>
      <color rgb="FFFFFFFF"/>
      <name val="Arial"/>
      <family val="2"/>
      <charset val="186"/>
    </font>
    <font>
      <b/>
      <sz val="10"/>
      <color rgb="FF595959"/>
      <name val="Arial"/>
      <family val="2"/>
      <charset val="186"/>
    </font>
    <font>
      <i/>
      <sz val="10"/>
      <color rgb="FF595959"/>
      <name val="Arial"/>
      <family val="2"/>
      <charset val="186"/>
    </font>
    <font>
      <i/>
      <sz val="10"/>
      <color theme="0" tint="-0.499984740745262"/>
      <name val="Arial"/>
      <family val="2"/>
      <charset val="186"/>
    </font>
    <font>
      <b/>
      <i/>
      <sz val="10"/>
      <color rgb="FF595959"/>
      <name val="Arial"/>
      <family val="2"/>
      <charset val="186"/>
    </font>
    <font>
      <sz val="11"/>
      <color theme="1"/>
      <name val="Calibri"/>
      <family val="2"/>
      <scheme val="minor"/>
    </font>
    <font>
      <u/>
      <sz val="11"/>
      <color theme="10"/>
      <name val="Calibri"/>
      <family val="2"/>
      <scheme val="minor"/>
    </font>
    <font>
      <sz val="10"/>
      <name val="Arial"/>
      <family val="2"/>
    </font>
    <font>
      <sz val="11"/>
      <color theme="1"/>
      <name val="Tahoma"/>
      <family val="2"/>
    </font>
    <font>
      <sz val="11"/>
      <color indexed="8"/>
      <name val="Calibri"/>
      <family val="2"/>
    </font>
    <font>
      <b/>
      <sz val="10"/>
      <name val="Arial"/>
      <family val="2"/>
      <charset val="186"/>
    </font>
    <font>
      <sz val="10"/>
      <name val="Arial"/>
      <family val="2"/>
      <charset val="186"/>
    </font>
    <font>
      <sz val="8"/>
      <name val="Felbridge DONG Energy Light"/>
      <family val="1"/>
    </font>
    <font>
      <sz val="10"/>
      <color theme="1"/>
      <name val="Calibri"/>
      <family val="2"/>
      <charset val="186"/>
      <scheme val="minor"/>
    </font>
    <font>
      <sz val="10"/>
      <color theme="1"/>
      <name val="Arial"/>
      <family val="2"/>
      <charset val="186"/>
    </font>
    <font>
      <i/>
      <sz val="10"/>
      <color theme="1"/>
      <name val="Arial"/>
      <family val="2"/>
      <charset val="186"/>
    </font>
    <font>
      <b/>
      <i/>
      <sz val="10"/>
      <color rgb="FFFFFFFF"/>
      <name val="Arial"/>
      <family val="2"/>
      <charset val="186"/>
    </font>
    <font>
      <b/>
      <i/>
      <sz val="10"/>
      <color rgb="FF00D3B7"/>
      <name val="Arial"/>
      <family val="2"/>
      <charset val="186"/>
    </font>
    <font>
      <sz val="10"/>
      <name val="Calibri"/>
      <family val="2"/>
      <charset val="186"/>
      <scheme val="minor"/>
    </font>
    <font>
      <b/>
      <sz val="10"/>
      <color theme="1"/>
      <name val="Arial"/>
      <family val="2"/>
      <charset val="186"/>
    </font>
    <font>
      <i/>
      <sz val="10"/>
      <name val="Arial"/>
      <family val="2"/>
      <charset val="186"/>
    </font>
    <font>
      <sz val="10"/>
      <color theme="9"/>
      <name val="Arial"/>
      <family val="2"/>
      <charset val="186"/>
    </font>
    <font>
      <b/>
      <sz val="10"/>
      <color theme="1"/>
      <name val="Calibri"/>
      <family val="2"/>
      <charset val="186"/>
      <scheme val="minor"/>
    </font>
    <font>
      <sz val="10"/>
      <color rgb="FFBCBCBC"/>
      <name val="Arial"/>
      <family val="2"/>
      <charset val="186"/>
    </font>
    <font>
      <i/>
      <sz val="10"/>
      <color theme="1"/>
      <name val="Calibri"/>
      <family val="2"/>
      <charset val="186"/>
      <scheme val="minor"/>
    </font>
    <font>
      <b/>
      <sz val="10"/>
      <color theme="9"/>
      <name val="Arial"/>
      <family val="2"/>
      <charset val="186"/>
    </font>
    <font>
      <i/>
      <sz val="10"/>
      <color theme="9"/>
      <name val="Arial"/>
      <family val="2"/>
      <charset val="186"/>
    </font>
    <font>
      <sz val="14"/>
      <name val="Calibri"/>
      <family val="2"/>
      <charset val="186"/>
      <scheme val="minor"/>
    </font>
    <font>
      <sz val="14"/>
      <color theme="1"/>
      <name val="Arial"/>
      <family val="2"/>
      <charset val="186"/>
    </font>
    <font>
      <i/>
      <sz val="8"/>
      <color rgb="FF595959"/>
      <name val="Arial"/>
      <family val="2"/>
      <charset val="186"/>
    </font>
    <font>
      <sz val="14"/>
      <color rgb="FF595959"/>
      <name val="Arial"/>
      <family val="2"/>
      <charset val="186"/>
    </font>
    <font>
      <b/>
      <sz val="14"/>
      <color rgb="FF595959"/>
      <name val="Arial"/>
      <family val="2"/>
      <charset val="186"/>
    </font>
    <font>
      <u/>
      <sz val="14"/>
      <color rgb="FF595959"/>
      <name val="Arial"/>
      <family val="2"/>
      <charset val="186"/>
    </font>
    <font>
      <i/>
      <sz val="14"/>
      <color rgb="FF595959"/>
      <name val="Arial"/>
      <family val="2"/>
      <charset val="186"/>
    </font>
    <font>
      <i/>
      <sz val="12"/>
      <color rgb="FF595959"/>
      <name val="Arial"/>
      <family val="2"/>
      <charset val="186"/>
    </font>
    <font>
      <b/>
      <sz val="10"/>
      <color theme="7"/>
      <name val="Arial"/>
      <family val="2"/>
      <charset val="186"/>
    </font>
    <font>
      <b/>
      <i/>
      <sz val="10"/>
      <color theme="9"/>
      <name val="Arial"/>
      <family val="2"/>
      <charset val="186"/>
    </font>
    <font>
      <b/>
      <sz val="10"/>
      <color rgb="FF3B4956"/>
      <name val="Arial"/>
      <family val="2"/>
      <charset val="186"/>
    </font>
    <font>
      <sz val="10"/>
      <color rgb="FF12496F"/>
      <name val="Arial"/>
      <family val="2"/>
      <charset val="186"/>
    </font>
    <font>
      <sz val="10"/>
      <color rgb="FF3B4956"/>
      <name val="Arial"/>
      <family val="2"/>
      <charset val="186"/>
    </font>
    <font>
      <sz val="10"/>
      <color rgb="FFFF0000"/>
      <name val="Arial"/>
      <family val="2"/>
      <charset val="186"/>
    </font>
    <font>
      <b/>
      <sz val="10"/>
      <color rgb="FF12496F"/>
      <name val="Arial"/>
      <family val="2"/>
      <charset val="186"/>
    </font>
    <font>
      <sz val="8"/>
      <color rgb="FF595959"/>
      <name val="Arial"/>
      <family val="2"/>
      <charset val="186"/>
    </font>
    <font>
      <sz val="10"/>
      <color theme="3"/>
      <name val="Arial"/>
      <family val="2"/>
      <charset val="186"/>
    </font>
    <font>
      <sz val="7"/>
      <color rgb="FF12496F"/>
      <name val="Arial"/>
      <family val="2"/>
      <charset val="186"/>
    </font>
    <font>
      <sz val="8"/>
      <color theme="3"/>
      <name val="Arial"/>
      <family val="2"/>
      <charset val="186"/>
    </font>
    <font>
      <sz val="8"/>
      <color rgb="FF3B4956"/>
      <name val="Arial"/>
      <family val="2"/>
      <charset val="186"/>
    </font>
    <font>
      <sz val="8"/>
      <color rgb="FF12496F"/>
      <name val="Arial"/>
      <family val="2"/>
      <charset val="186"/>
    </font>
    <font>
      <u/>
      <sz val="11"/>
      <color theme="10"/>
      <name val="Arial"/>
      <family val="2"/>
      <charset val="186"/>
    </font>
    <font>
      <i/>
      <sz val="8"/>
      <color theme="9"/>
      <name val="Arial"/>
      <family val="2"/>
      <charset val="186"/>
    </font>
    <font>
      <sz val="10"/>
      <color theme="1"/>
      <name val="Arial"/>
      <family val="2"/>
      <charset val="186"/>
    </font>
    <font>
      <sz val="10"/>
      <color theme="2" tint="-0.34998626667073579"/>
      <name val="Arial"/>
      <family val="2"/>
      <charset val="186"/>
    </font>
    <font>
      <vertAlign val="superscript"/>
      <sz val="10"/>
      <color rgb="FF595959"/>
      <name val="Arial"/>
      <family val="2"/>
      <charset val="186"/>
    </font>
    <font>
      <b/>
      <vertAlign val="superscript"/>
      <sz val="10"/>
      <color rgb="FF595959"/>
      <name val="Arial"/>
      <family val="2"/>
      <charset val="186"/>
    </font>
    <font>
      <i/>
      <vertAlign val="superscript"/>
      <sz val="8"/>
      <color rgb="FF595959"/>
      <name val="Arial"/>
      <family val="2"/>
      <charset val="186"/>
    </font>
    <font>
      <b/>
      <sz val="10"/>
      <color rgb="FF00B050"/>
      <name val="Arial"/>
      <family val="2"/>
      <charset val="186"/>
    </font>
    <font>
      <b/>
      <vertAlign val="superscript"/>
      <sz val="10"/>
      <color rgb="FFFFFFFF"/>
      <name val="Arial"/>
      <family val="2"/>
      <charset val="186"/>
    </font>
    <font>
      <sz val="10"/>
      <color theme="1"/>
      <name val="Arial"/>
      <family val="2"/>
      <charset val="186"/>
    </font>
    <font>
      <b/>
      <sz val="10"/>
      <color rgb="FFFF0000"/>
      <name val="Arial"/>
      <family val="2"/>
      <charset val="186"/>
    </font>
    <font>
      <i/>
      <sz val="10"/>
      <color theme="0" tint="-0.34998626667073579"/>
      <name val="Arial"/>
      <family val="2"/>
      <charset val="186"/>
    </font>
    <font>
      <i/>
      <sz val="10"/>
      <color rgb="FFBCBCBC"/>
      <name val="Arial"/>
      <family val="2"/>
      <charset val="186"/>
    </font>
    <font>
      <i/>
      <sz val="10"/>
      <color theme="2" tint="-0.34998626667073579"/>
      <name val="Arial"/>
      <family val="2"/>
      <charset val="186"/>
    </font>
    <font>
      <i/>
      <sz val="10"/>
      <color theme="2" tint="-0.249977111117893"/>
      <name val="Arial"/>
      <family val="2"/>
      <charset val="186"/>
    </font>
    <font>
      <i/>
      <sz val="10"/>
      <color theme="0" tint="-0.249977111117893"/>
      <name val="Arial"/>
      <family val="2"/>
      <charset val="186"/>
    </font>
    <font>
      <sz val="8"/>
      <name val="Calibri"/>
      <family val="2"/>
      <charset val="186"/>
      <scheme val="minor"/>
    </font>
    <font>
      <vertAlign val="superscript"/>
      <sz val="8"/>
      <color rgb="FF595959"/>
      <name val="Arial"/>
      <family val="2"/>
      <charset val="186"/>
    </font>
    <font>
      <i/>
      <vertAlign val="superscript"/>
      <sz val="6.4"/>
      <color theme="9"/>
      <name val="Arial"/>
      <family val="2"/>
      <charset val="186"/>
    </font>
    <font>
      <sz val="10"/>
      <color theme="1"/>
      <name val="Arial"/>
      <family val="2"/>
      <charset val="186"/>
    </font>
    <font>
      <i/>
      <vertAlign val="superscript"/>
      <sz val="10"/>
      <color rgb="FF595959"/>
      <name val="Arial"/>
      <family val="2"/>
      <charset val="186"/>
    </font>
    <font>
      <b/>
      <sz val="8"/>
      <color rgb="FFFFFFFF"/>
      <name val="Arial"/>
      <family val="2"/>
      <charset val="186"/>
    </font>
    <font>
      <b/>
      <i/>
      <sz val="10"/>
      <color rgb="FF172E62"/>
      <name val="Arial"/>
      <family val="2"/>
      <charset val="186"/>
    </font>
    <font>
      <b/>
      <sz val="10"/>
      <color rgb="FF172E62"/>
      <name val="Arial"/>
      <family val="2"/>
      <charset val="186"/>
    </font>
    <font>
      <sz val="10"/>
      <color rgb="FF172E62"/>
      <name val="Arial"/>
      <family val="2"/>
      <charset val="186"/>
    </font>
    <font>
      <b/>
      <vertAlign val="superscript"/>
      <sz val="10"/>
      <color rgb="FF172E62"/>
      <name val="Arial"/>
      <family val="2"/>
      <charset val="186"/>
    </font>
    <font>
      <u/>
      <sz val="14"/>
      <color rgb="FF595959"/>
      <name val="Arial"/>
    </font>
    <font>
      <b/>
      <sz val="10"/>
      <color theme="3"/>
      <name val="Arial"/>
      <family val="2"/>
      <charset val="186"/>
    </font>
    <font>
      <b/>
      <i/>
      <sz val="10"/>
      <color theme="3"/>
      <name val="Arial"/>
      <family val="2"/>
      <charset val="186"/>
    </font>
  </fonts>
  <fills count="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tint="-4.9989318521683403E-2"/>
        <bgColor indexed="64"/>
      </patternFill>
    </fill>
    <fill>
      <patternFill patternType="solid">
        <fgColor rgb="FFF2F2F2"/>
        <bgColor indexed="64"/>
      </patternFill>
    </fill>
    <fill>
      <patternFill patternType="solid">
        <fgColor rgb="FFFFFFFF"/>
        <bgColor indexed="64"/>
      </patternFill>
    </fill>
    <fill>
      <patternFill patternType="solid">
        <fgColor theme="3"/>
        <bgColor indexed="64"/>
      </patternFill>
    </fill>
    <fill>
      <patternFill patternType="solid">
        <fgColor rgb="FF172E62"/>
        <bgColor indexed="64"/>
      </patternFill>
    </fill>
  </fills>
  <borders count="37">
    <border>
      <left/>
      <right/>
      <top/>
      <bottom/>
      <diagonal/>
    </border>
    <border>
      <left/>
      <right/>
      <top/>
      <bottom style="thin">
        <color rgb="FFB1B3B6"/>
      </bottom>
      <diagonal/>
    </border>
    <border>
      <left/>
      <right/>
      <top style="medium">
        <color indexed="64"/>
      </top>
      <bottom/>
      <diagonal/>
    </border>
    <border>
      <left/>
      <right/>
      <top/>
      <bottom style="medium">
        <color rgb="FF595959"/>
      </bottom>
      <diagonal/>
    </border>
    <border>
      <left/>
      <right/>
      <top/>
      <bottom style="thin">
        <color theme="2" tint="-0.24994659260841701"/>
      </bottom>
      <diagonal/>
    </border>
    <border>
      <left/>
      <right/>
      <top style="thin">
        <color theme="2" tint="-0.24994659260841701"/>
      </top>
      <bottom style="thin">
        <color theme="2" tint="-0.24994659260841701"/>
      </bottom>
      <diagonal/>
    </border>
    <border>
      <left/>
      <right/>
      <top/>
      <bottom style="thin">
        <color theme="2" tint="-0.14996795556505021"/>
      </bottom>
      <diagonal/>
    </border>
    <border>
      <left/>
      <right/>
      <top style="thin">
        <color theme="2" tint="-0.14996795556505021"/>
      </top>
      <bottom style="thin">
        <color theme="2" tint="-0.14996795556505021"/>
      </bottom>
      <diagonal/>
    </border>
    <border>
      <left/>
      <right/>
      <top style="thin">
        <color theme="2" tint="-0.14996795556505021"/>
      </top>
      <bottom/>
      <diagonal/>
    </border>
    <border>
      <left/>
      <right/>
      <top/>
      <bottom style="thin">
        <color theme="2" tint="-0.14999847407452621"/>
      </bottom>
      <diagonal/>
    </border>
    <border>
      <left/>
      <right/>
      <top style="thin">
        <color theme="2" tint="-0.14999847407452621"/>
      </top>
      <bottom style="thin">
        <color theme="2" tint="-0.14999847407452621"/>
      </bottom>
      <diagonal/>
    </border>
    <border>
      <left/>
      <right/>
      <top style="thin">
        <color theme="2" tint="-0.14999847407452621"/>
      </top>
      <bottom/>
      <diagonal/>
    </border>
    <border>
      <left/>
      <right/>
      <top style="thin">
        <color theme="2" tint="-0.14996795556505021"/>
      </top>
      <bottom style="thin">
        <color theme="2" tint="-0.14999847407452621"/>
      </bottom>
      <diagonal/>
    </border>
    <border>
      <left/>
      <right/>
      <top/>
      <bottom style="medium">
        <color indexed="64"/>
      </bottom>
      <diagonal/>
    </border>
    <border>
      <left/>
      <right/>
      <top/>
      <bottom style="dashed">
        <color theme="0"/>
      </bottom>
      <diagonal/>
    </border>
    <border>
      <left style="dashed">
        <color theme="0"/>
      </left>
      <right/>
      <top/>
      <bottom style="dashed">
        <color theme="0"/>
      </bottom>
      <diagonal/>
    </border>
    <border>
      <left style="dashed">
        <color theme="0"/>
      </left>
      <right/>
      <top style="dashed">
        <color theme="0"/>
      </top>
      <bottom/>
      <diagonal/>
    </border>
    <border>
      <left/>
      <right/>
      <top style="dashed">
        <color theme="0"/>
      </top>
      <bottom/>
      <diagonal/>
    </border>
    <border>
      <left/>
      <right/>
      <top/>
      <bottom style="thin">
        <color theme="9" tint="0.79998168889431442"/>
      </bottom>
      <diagonal/>
    </border>
    <border>
      <left/>
      <right/>
      <top/>
      <bottom style="medium">
        <color rgb="FFDDDDDD"/>
      </bottom>
      <diagonal/>
    </border>
    <border>
      <left/>
      <right/>
      <top/>
      <bottom style="medium">
        <color theme="0"/>
      </bottom>
      <diagonal/>
    </border>
    <border>
      <left style="thin">
        <color theme="2" tint="-0.14999847407452621"/>
      </left>
      <right/>
      <top style="thin">
        <color theme="2" tint="-0.14999847407452621"/>
      </top>
      <bottom style="thin">
        <color theme="2" tint="-0.14999847407452621"/>
      </bottom>
      <diagonal/>
    </border>
    <border>
      <left style="thin">
        <color theme="2" tint="-0.14999847407452621"/>
      </left>
      <right/>
      <top/>
      <bottom style="thin">
        <color theme="2" tint="-0.14999847407452621"/>
      </bottom>
      <diagonal/>
    </border>
    <border>
      <left/>
      <right/>
      <top style="thin">
        <color theme="2" tint="-0.14996795556505021"/>
      </top>
      <bottom style="thin">
        <color rgb="FF172E62"/>
      </bottom>
      <diagonal/>
    </border>
    <border>
      <left/>
      <right/>
      <top style="thin">
        <color rgb="FF172E62"/>
      </top>
      <bottom style="thin">
        <color rgb="FF172E62"/>
      </bottom>
      <diagonal/>
    </border>
    <border>
      <left/>
      <right/>
      <top style="thin">
        <color rgb="FF172E62"/>
      </top>
      <bottom style="thin">
        <color theme="2" tint="-0.14996795556505021"/>
      </bottom>
      <diagonal/>
    </border>
    <border>
      <left/>
      <right/>
      <top style="thin">
        <color rgb="FF172E62"/>
      </top>
      <bottom/>
      <diagonal/>
    </border>
    <border>
      <left/>
      <right/>
      <top/>
      <bottom style="thin">
        <color rgb="FF172E62"/>
      </bottom>
      <diagonal/>
    </border>
    <border>
      <left style="medium">
        <color theme="7"/>
      </left>
      <right/>
      <top style="thin">
        <color rgb="FF172E62"/>
      </top>
      <bottom/>
      <diagonal/>
    </border>
    <border>
      <left/>
      <right/>
      <top style="thin">
        <color rgb="FF172E62"/>
      </top>
      <bottom style="thin">
        <color theme="2" tint="-0.14999847407452621"/>
      </bottom>
      <diagonal/>
    </border>
    <border>
      <left/>
      <right/>
      <top style="thin">
        <color theme="2" tint="-0.14999847407452621"/>
      </top>
      <bottom style="thin">
        <color rgb="FF172E62"/>
      </bottom>
      <diagonal/>
    </border>
    <border>
      <left style="thin">
        <color theme="7"/>
      </left>
      <right/>
      <top style="thin">
        <color rgb="FF172E62"/>
      </top>
      <bottom style="thin">
        <color rgb="FF172E62"/>
      </bottom>
      <diagonal/>
    </border>
    <border>
      <left style="thin">
        <color theme="7"/>
      </left>
      <right/>
      <top/>
      <bottom style="thin">
        <color rgb="FF172E62"/>
      </bottom>
      <diagonal/>
    </border>
    <border>
      <left style="thin">
        <color theme="7"/>
      </left>
      <right/>
      <top style="thin">
        <color rgb="FF172E62"/>
      </top>
      <bottom/>
      <diagonal/>
    </border>
    <border>
      <left style="thin">
        <color theme="0"/>
      </left>
      <right style="thin">
        <color theme="0"/>
      </right>
      <top style="thin">
        <color theme="0"/>
      </top>
      <bottom style="thin">
        <color theme="0"/>
      </bottom>
      <diagonal/>
    </border>
    <border>
      <left/>
      <right/>
      <top/>
      <bottom style="thin">
        <color theme="3"/>
      </bottom>
      <diagonal/>
    </border>
    <border>
      <left/>
      <right/>
      <top style="thin">
        <color theme="3"/>
      </top>
      <bottom style="thin">
        <color theme="3"/>
      </bottom>
      <diagonal/>
    </border>
  </borders>
  <cellStyleXfs count="23">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16" fillId="0" borderId="0"/>
    <xf numFmtId="165" fontId="16" fillId="0" borderId="0" applyFont="0" applyFill="0" applyBorder="0" applyAlignment="0" applyProtection="0"/>
    <xf numFmtId="9" fontId="16" fillId="0" borderId="0" applyFont="0" applyFill="0" applyBorder="0" applyAlignment="0" applyProtection="0"/>
    <xf numFmtId="0" fontId="17" fillId="0" borderId="0" applyNumberFormat="0" applyFill="0" applyBorder="0" applyAlignment="0" applyProtection="0"/>
    <xf numFmtId="164" fontId="16" fillId="0" borderId="0" applyFont="0" applyFill="0" applyBorder="0" applyAlignment="0" applyProtection="0"/>
    <xf numFmtId="0" fontId="18" fillId="0" borderId="0"/>
    <xf numFmtId="0" fontId="16" fillId="0" borderId="0"/>
    <xf numFmtId="164" fontId="18" fillId="0" borderId="0" applyFont="0" applyFill="0" applyBorder="0" applyAlignment="0" applyProtection="0"/>
    <xf numFmtId="164" fontId="20" fillId="0" borderId="0" applyFont="0" applyFill="0" applyBorder="0" applyAlignment="0" applyProtection="0"/>
    <xf numFmtId="0" fontId="18" fillId="0" borderId="0"/>
    <xf numFmtId="0" fontId="18" fillId="0" borderId="0"/>
    <xf numFmtId="164" fontId="1" fillId="0" borderId="0" applyFont="0" applyFill="0" applyBorder="0" applyAlignment="0" applyProtection="0"/>
    <xf numFmtId="167" fontId="23" fillId="0" borderId="1">
      <alignment horizontal="right" wrapText="1"/>
    </xf>
    <xf numFmtId="168" fontId="23" fillId="0" borderId="1">
      <alignment horizontal="left" wrapText="1"/>
    </xf>
    <xf numFmtId="164" fontId="1" fillId="0" borderId="0" applyFont="0" applyFill="0" applyBorder="0" applyAlignment="0" applyProtection="0"/>
    <xf numFmtId="164" fontId="16" fillId="0" borderId="0" applyFont="0" applyFill="0" applyBorder="0" applyAlignment="0" applyProtection="0"/>
    <xf numFmtId="164" fontId="18" fillId="0" borderId="0" applyFont="0" applyFill="0" applyBorder="0" applyAlignment="0" applyProtection="0"/>
    <xf numFmtId="164" fontId="2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829">
    <xf numFmtId="0" fontId="0" fillId="0" borderId="0" xfId="0"/>
    <xf numFmtId="0" fontId="2" fillId="2" borderId="0" xfId="0" applyFont="1" applyFill="1"/>
    <xf numFmtId="0" fontId="3" fillId="2" borderId="0" xfId="0" applyFont="1" applyFill="1"/>
    <xf numFmtId="0" fontId="0" fillId="2" borderId="0" xfId="0" applyFill="1"/>
    <xf numFmtId="0" fontId="5" fillId="2" borderId="0" xfId="0" applyFont="1" applyFill="1"/>
    <xf numFmtId="0" fontId="5" fillId="2" borderId="0" xfId="0" applyFont="1" applyFill="1" applyAlignment="1">
      <alignment horizontal="left" vertical="center"/>
    </xf>
    <xf numFmtId="0" fontId="6" fillId="2" borderId="0" xfId="0" applyFont="1" applyFill="1"/>
    <xf numFmtId="0" fontId="8" fillId="2" borderId="0" xfId="0" applyFont="1" applyFill="1" applyAlignment="1">
      <alignment vertical="center"/>
    </xf>
    <xf numFmtId="0" fontId="9" fillId="2" borderId="0" xfId="0" applyFont="1" applyFill="1" applyAlignment="1">
      <alignment horizontal="right" vertical="center"/>
    </xf>
    <xf numFmtId="0" fontId="24" fillId="0" borderId="0" xfId="0" applyFont="1"/>
    <xf numFmtId="0" fontId="25" fillId="2" borderId="0" xfId="0" applyFont="1" applyFill="1"/>
    <xf numFmtId="0" fontId="24" fillId="2" borderId="0" xfId="0" applyFont="1" applyFill="1"/>
    <xf numFmtId="0" fontId="26" fillId="2" borderId="0" xfId="0" applyFont="1" applyFill="1"/>
    <xf numFmtId="0" fontId="28" fillId="2" borderId="0" xfId="0" applyFont="1" applyFill="1"/>
    <xf numFmtId="0" fontId="26" fillId="2" borderId="0" xfId="0" applyFont="1" applyFill="1" applyAlignment="1">
      <alignment vertical="center"/>
    </xf>
    <xf numFmtId="0" fontId="29" fillId="2" borderId="0" xfId="0" applyFont="1" applyFill="1"/>
    <xf numFmtId="0" fontId="30" fillId="2" borderId="0" xfId="0" applyFont="1" applyFill="1" applyAlignment="1">
      <alignment horizontal="left" vertical="center"/>
    </xf>
    <xf numFmtId="0" fontId="31" fillId="2" borderId="0" xfId="0" applyFont="1" applyFill="1" applyAlignment="1">
      <alignment vertical="center"/>
    </xf>
    <xf numFmtId="0" fontId="33" fillId="2" borderId="0" xfId="0" applyFont="1" applyFill="1"/>
    <xf numFmtId="0" fontId="35" fillId="2" borderId="0" xfId="0" applyFont="1" applyFill="1"/>
    <xf numFmtId="0" fontId="24" fillId="2" borderId="0" xfId="0" applyFont="1" applyFill="1" applyAlignment="1">
      <alignment horizontal="left"/>
    </xf>
    <xf numFmtId="0" fontId="24" fillId="2" borderId="0" xfId="0" applyFont="1" applyFill="1" applyAlignment="1">
      <alignment horizontal="center"/>
    </xf>
    <xf numFmtId="0" fontId="38" fillId="2" borderId="0" xfId="0" applyFont="1" applyFill="1"/>
    <xf numFmtId="0" fontId="6" fillId="2" borderId="0" xfId="0" applyFont="1" applyFill="1" applyAlignment="1">
      <alignment horizontal="left" vertical="center"/>
    </xf>
    <xf numFmtId="0" fontId="39" fillId="2" borderId="0" xfId="0" applyFont="1" applyFill="1"/>
    <xf numFmtId="0" fontId="30" fillId="2" borderId="0" xfId="0" applyFont="1" applyFill="1" applyAlignment="1">
      <alignment horizontal="left" vertical="center" wrapText="1"/>
    </xf>
    <xf numFmtId="0" fontId="25" fillId="2" borderId="0" xfId="0" applyFont="1" applyFill="1" applyAlignment="1">
      <alignment wrapText="1"/>
    </xf>
    <xf numFmtId="0" fontId="24" fillId="2" borderId="0" xfId="0" applyFont="1" applyFill="1" applyAlignment="1">
      <alignment wrapText="1"/>
    </xf>
    <xf numFmtId="0" fontId="25" fillId="2" borderId="0" xfId="0" applyFont="1" applyFill="1" applyAlignment="1">
      <alignment vertical="center"/>
    </xf>
    <xf numFmtId="0" fontId="22" fillId="2" borderId="0" xfId="0" applyFont="1" applyFill="1"/>
    <xf numFmtId="0" fontId="30" fillId="2" borderId="0" xfId="0" applyFont="1" applyFill="1"/>
    <xf numFmtId="0" fontId="40" fillId="0" borderId="0" xfId="0" applyFont="1"/>
    <xf numFmtId="0" fontId="12" fillId="2" borderId="0" xfId="0" applyFont="1" applyFill="1" applyAlignment="1">
      <alignment horizontal="left" vertical="center" wrapText="1"/>
    </xf>
    <xf numFmtId="0" fontId="25" fillId="2" borderId="0" xfId="0" applyFont="1" applyFill="1" applyAlignment="1">
      <alignment horizontal="center" vertical="center"/>
    </xf>
    <xf numFmtId="0" fontId="24" fillId="2" borderId="0" xfId="0" applyFont="1" applyFill="1" applyAlignment="1">
      <alignment horizontal="center" vertical="center"/>
    </xf>
    <xf numFmtId="0" fontId="30" fillId="2" borderId="0" xfId="0" applyFont="1" applyFill="1" applyAlignment="1">
      <alignment horizontal="center" vertical="center"/>
    </xf>
    <xf numFmtId="0" fontId="15" fillId="2" borderId="0" xfId="0" applyFont="1" applyFill="1" applyAlignment="1">
      <alignment wrapText="1"/>
    </xf>
    <xf numFmtId="0" fontId="7" fillId="2" borderId="0" xfId="0" applyFont="1" applyFill="1" applyAlignment="1">
      <alignment horizontal="left" vertical="center"/>
    </xf>
    <xf numFmtId="0" fontId="41" fillId="2" borderId="0" xfId="0" applyFont="1" applyFill="1"/>
    <xf numFmtId="0" fontId="42" fillId="2" borderId="0" xfId="0" applyFont="1" applyFill="1" applyAlignment="1">
      <alignment horizontal="left" vertical="center"/>
    </xf>
    <xf numFmtId="0" fontId="42" fillId="2" borderId="3" xfId="0" applyFont="1" applyFill="1" applyBorder="1" applyAlignment="1">
      <alignment horizontal="left" vertical="center"/>
    </xf>
    <xf numFmtId="0" fontId="6" fillId="2" borderId="3" xfId="0" applyFont="1" applyFill="1" applyBorder="1" applyAlignment="1">
      <alignment horizontal="left" vertical="center"/>
    </xf>
    <xf numFmtId="0" fontId="44" fillId="2" borderId="0" xfId="0" applyFont="1" applyFill="1" applyAlignment="1">
      <alignment horizontal="left" vertical="center"/>
    </xf>
    <xf numFmtId="0" fontId="41" fillId="2" borderId="0" xfId="0" applyFont="1" applyFill="1" applyAlignment="1">
      <alignment horizontal="left" vertical="center"/>
    </xf>
    <xf numFmtId="0" fontId="45" fillId="2" borderId="0" xfId="0" applyFont="1" applyFill="1" applyAlignment="1">
      <alignment vertical="center"/>
    </xf>
    <xf numFmtId="0" fontId="25" fillId="0" borderId="0" xfId="0" applyFont="1" applyAlignment="1">
      <alignment vertical="center"/>
    </xf>
    <xf numFmtId="171" fontId="32" fillId="3" borderId="4" xfId="14" applyNumberFormat="1" applyFont="1" applyFill="1" applyBorder="1" applyAlignment="1">
      <alignment horizontal="right" vertical="center"/>
    </xf>
    <xf numFmtId="171" fontId="32" fillId="3" borderId="5" xfId="14" applyNumberFormat="1" applyFont="1" applyFill="1" applyBorder="1" applyAlignment="1">
      <alignment horizontal="right" vertical="center"/>
    </xf>
    <xf numFmtId="172" fontId="32" fillId="3" borderId="5" xfId="14" applyNumberFormat="1" applyFont="1" applyFill="1" applyBorder="1" applyAlignment="1">
      <alignment horizontal="right" vertical="center"/>
    </xf>
    <xf numFmtId="0" fontId="9" fillId="3" borderId="6" xfId="0" applyFont="1" applyFill="1" applyBorder="1" applyAlignment="1">
      <alignment horizontal="left" vertical="center" wrapText="1"/>
    </xf>
    <xf numFmtId="0" fontId="9" fillId="3" borderId="6" xfId="0" applyFont="1" applyFill="1" applyBorder="1" applyAlignment="1">
      <alignment horizontal="center" vertical="center"/>
    </xf>
    <xf numFmtId="171" fontId="32" fillId="4" borderId="6" xfId="14" applyNumberFormat="1" applyFont="1" applyFill="1" applyBorder="1" applyAlignment="1">
      <alignment horizontal="right" vertical="center"/>
    </xf>
    <xf numFmtId="171" fontId="32" fillId="3" borderId="6" xfId="14" applyNumberFormat="1" applyFont="1" applyFill="1" applyBorder="1" applyAlignment="1">
      <alignment horizontal="right" vertical="center"/>
    </xf>
    <xf numFmtId="0" fontId="9" fillId="3" borderId="7" xfId="0" applyFont="1" applyFill="1" applyBorder="1" applyAlignment="1">
      <alignment horizontal="left" vertical="center" wrapText="1"/>
    </xf>
    <xf numFmtId="171" fontId="32" fillId="4" borderId="7" xfId="14" applyNumberFormat="1" applyFont="1" applyFill="1" applyBorder="1" applyAlignment="1">
      <alignment horizontal="right" vertical="center"/>
    </xf>
    <xf numFmtId="171" fontId="32" fillId="3" borderId="7" xfId="14" applyNumberFormat="1" applyFont="1" applyFill="1" applyBorder="1" applyAlignment="1">
      <alignment horizontal="right" vertical="center"/>
    </xf>
    <xf numFmtId="0" fontId="9" fillId="3" borderId="7" xfId="0" applyFont="1" applyFill="1" applyBorder="1" applyAlignment="1">
      <alignment horizontal="right" vertical="center"/>
    </xf>
    <xf numFmtId="0" fontId="12" fillId="2" borderId="3" xfId="0" applyFont="1" applyFill="1" applyBorder="1" applyAlignment="1">
      <alignment horizontal="left" vertical="center"/>
    </xf>
    <xf numFmtId="0" fontId="13" fillId="2" borderId="0" xfId="0" applyFont="1" applyFill="1" applyAlignment="1">
      <alignment vertical="center" wrapText="1"/>
    </xf>
    <xf numFmtId="0" fontId="9" fillId="3" borderId="6" xfId="0" applyFont="1" applyFill="1" applyBorder="1" applyAlignment="1">
      <alignment horizontal="right" vertical="center"/>
    </xf>
    <xf numFmtId="171" fontId="37" fillId="3" borderId="6" xfId="14" applyNumberFormat="1" applyFont="1" applyFill="1" applyBorder="1" applyAlignment="1">
      <alignment horizontal="right" vertical="center"/>
    </xf>
    <xf numFmtId="172" fontId="37" fillId="3" borderId="6" xfId="14" applyNumberFormat="1" applyFont="1" applyFill="1" applyBorder="1" applyAlignment="1">
      <alignment horizontal="right" vertical="center"/>
    </xf>
    <xf numFmtId="171" fontId="37" fillId="3" borderId="7" xfId="14" applyNumberFormat="1" applyFont="1" applyFill="1" applyBorder="1" applyAlignment="1">
      <alignment horizontal="right" vertical="center"/>
    </xf>
    <xf numFmtId="172" fontId="37" fillId="3" borderId="7" xfId="14" applyNumberFormat="1" applyFont="1" applyFill="1" applyBorder="1" applyAlignment="1">
      <alignment horizontal="right" vertical="center"/>
    </xf>
    <xf numFmtId="0" fontId="12" fillId="3" borderId="6" xfId="0" applyFont="1" applyFill="1" applyBorder="1" applyAlignment="1">
      <alignment horizontal="left" vertical="center" wrapText="1"/>
    </xf>
    <xf numFmtId="0" fontId="12" fillId="3" borderId="6" xfId="0" applyFont="1" applyFill="1" applyBorder="1" applyAlignment="1">
      <alignment horizontal="right" vertical="center"/>
    </xf>
    <xf numFmtId="171" fontId="36" fillId="4" borderId="6" xfId="14" applyNumberFormat="1" applyFont="1" applyFill="1" applyBorder="1" applyAlignment="1">
      <alignment horizontal="right" vertical="center"/>
    </xf>
    <xf numFmtId="171" fontId="36" fillId="3" borderId="6" xfId="14" applyNumberFormat="1" applyFont="1" applyFill="1" applyBorder="1" applyAlignment="1">
      <alignment horizontal="right" vertical="center"/>
    </xf>
    <xf numFmtId="171" fontId="47" fillId="3" borderId="6" xfId="14" applyNumberFormat="1" applyFont="1" applyFill="1" applyBorder="1" applyAlignment="1">
      <alignment horizontal="right" vertical="center"/>
    </xf>
    <xf numFmtId="172" fontId="47" fillId="3" borderId="6" xfId="14" applyNumberFormat="1" applyFont="1" applyFill="1" applyBorder="1" applyAlignment="1">
      <alignment horizontal="right" vertical="center"/>
    </xf>
    <xf numFmtId="170" fontId="37" fillId="3" borderId="7" xfId="1" applyNumberFormat="1" applyFont="1" applyFill="1" applyBorder="1" applyAlignment="1">
      <alignment horizontal="right" vertical="center"/>
    </xf>
    <xf numFmtId="0" fontId="9" fillId="3" borderId="9" xfId="0" applyFont="1" applyFill="1" applyBorder="1" applyAlignment="1">
      <alignment horizontal="left" vertical="center" wrapText="1"/>
    </xf>
    <xf numFmtId="0" fontId="9" fillId="0" borderId="10" xfId="0" applyFont="1" applyBorder="1" applyAlignment="1">
      <alignment horizontal="left" vertical="center" wrapText="1" indent="1"/>
    </xf>
    <xf numFmtId="0" fontId="14" fillId="2" borderId="0" xfId="0" applyFont="1" applyFill="1" applyAlignment="1">
      <alignment horizontal="center" vertical="center" wrapText="1"/>
    </xf>
    <xf numFmtId="0" fontId="14" fillId="2" borderId="0" xfId="0" applyFont="1" applyFill="1" applyAlignment="1">
      <alignment horizontal="left" vertical="center" wrapText="1"/>
    </xf>
    <xf numFmtId="0" fontId="25" fillId="2" borderId="11" xfId="0" applyFont="1" applyFill="1" applyBorder="1" applyAlignment="1">
      <alignment wrapText="1"/>
    </xf>
    <xf numFmtId="0" fontId="9" fillId="3" borderId="8" xfId="0" applyFont="1" applyFill="1" applyBorder="1" applyAlignment="1">
      <alignment horizontal="left" vertical="center" wrapText="1"/>
    </xf>
    <xf numFmtId="173" fontId="37" fillId="3" borderId="6" xfId="14" applyNumberFormat="1" applyFont="1" applyFill="1" applyBorder="1" applyAlignment="1">
      <alignment horizontal="right" vertical="center"/>
    </xf>
    <xf numFmtId="0" fontId="13" fillId="2" borderId="0" xfId="0" applyFont="1" applyFill="1" applyAlignment="1">
      <alignment vertical="center"/>
    </xf>
    <xf numFmtId="0" fontId="12" fillId="3" borderId="9" xfId="0" applyFont="1" applyFill="1" applyBorder="1" applyAlignment="1">
      <alignment horizontal="left" vertical="center" wrapText="1"/>
    </xf>
    <xf numFmtId="0" fontId="9" fillId="3" borderId="12" xfId="0" applyFont="1" applyFill="1" applyBorder="1" applyAlignment="1">
      <alignment horizontal="center" vertical="center"/>
    </xf>
    <xf numFmtId="0" fontId="9" fillId="2" borderId="10" xfId="0" applyFont="1" applyFill="1" applyBorder="1" applyAlignment="1">
      <alignment horizontal="left" vertical="center" wrapText="1" indent="2"/>
    </xf>
    <xf numFmtId="0" fontId="9" fillId="2" borderId="10" xfId="0" applyFont="1" applyFill="1" applyBorder="1" applyAlignment="1">
      <alignment horizontal="center" vertical="center"/>
    </xf>
    <xf numFmtId="175" fontId="32" fillId="4" borderId="12" xfId="14" applyNumberFormat="1" applyFont="1" applyFill="1" applyBorder="1" applyAlignment="1">
      <alignment horizontal="right" vertical="center"/>
    </xf>
    <xf numFmtId="170" fontId="32" fillId="4" borderId="6" xfId="1" applyNumberFormat="1" applyFont="1" applyFill="1" applyBorder="1" applyAlignment="1">
      <alignment horizontal="right" vertical="center"/>
    </xf>
    <xf numFmtId="170" fontId="32" fillId="3" borderId="6" xfId="1" applyNumberFormat="1" applyFont="1" applyFill="1" applyBorder="1" applyAlignment="1">
      <alignment horizontal="right" vertical="center"/>
    </xf>
    <xf numFmtId="170" fontId="37" fillId="3" borderId="6" xfId="1" applyNumberFormat="1" applyFont="1" applyFill="1" applyBorder="1" applyAlignment="1">
      <alignment horizontal="right" vertical="center"/>
    </xf>
    <xf numFmtId="0" fontId="9" fillId="2" borderId="0" xfId="0" applyFont="1" applyFill="1"/>
    <xf numFmtId="0" fontId="12" fillId="3" borderId="6" xfId="0" applyFont="1" applyFill="1" applyBorder="1" applyAlignment="1">
      <alignment horizontal="center" vertical="center"/>
    </xf>
    <xf numFmtId="3" fontId="32" fillId="4" borderId="12" xfId="14" applyNumberFormat="1" applyFont="1" applyFill="1" applyBorder="1" applyAlignment="1">
      <alignment horizontal="right" vertical="center"/>
    </xf>
    <xf numFmtId="3" fontId="32" fillId="3" borderId="12" xfId="14" applyNumberFormat="1" applyFont="1" applyFill="1" applyBorder="1" applyAlignment="1">
      <alignment horizontal="right" vertical="center"/>
    </xf>
    <xf numFmtId="0" fontId="9" fillId="2" borderId="8" xfId="0" applyFont="1" applyFill="1" applyBorder="1" applyAlignment="1">
      <alignment horizontal="center" vertical="center" wrapText="1"/>
    </xf>
    <xf numFmtId="0" fontId="9" fillId="4" borderId="8" xfId="0" applyFont="1" applyFill="1" applyBorder="1" applyAlignment="1">
      <alignment horizontal="right" vertical="center" wrapText="1"/>
    </xf>
    <xf numFmtId="0" fontId="9" fillId="2" borderId="8" xfId="0" applyFont="1" applyFill="1" applyBorder="1" applyAlignment="1">
      <alignment horizontal="right" vertical="center" wrapText="1"/>
    </xf>
    <xf numFmtId="0" fontId="13" fillId="2" borderId="8" xfId="0" applyFont="1" applyFill="1" applyBorder="1" applyAlignment="1">
      <alignment horizontal="right" vertical="center" wrapText="1"/>
    </xf>
    <xf numFmtId="0" fontId="9" fillId="2" borderId="7" xfId="0" applyFont="1" applyFill="1" applyBorder="1" applyAlignment="1">
      <alignment horizontal="left" vertical="center" wrapText="1" indent="3"/>
    </xf>
    <xf numFmtId="0" fontId="9" fillId="2" borderId="7" xfId="0" applyFont="1" applyFill="1" applyBorder="1" applyAlignment="1">
      <alignment horizontal="center" vertical="center" wrapText="1"/>
    </xf>
    <xf numFmtId="0" fontId="9" fillId="4" borderId="7" xfId="0" applyFont="1" applyFill="1" applyBorder="1" applyAlignment="1">
      <alignment horizontal="right" vertical="center" wrapText="1"/>
    </xf>
    <xf numFmtId="0" fontId="9" fillId="2" borderId="7" xfId="0" applyFont="1" applyFill="1" applyBorder="1" applyAlignment="1">
      <alignment horizontal="right" vertical="center" wrapText="1"/>
    </xf>
    <xf numFmtId="0" fontId="9" fillId="2" borderId="8" xfId="0" applyFont="1" applyFill="1" applyBorder="1" applyAlignment="1">
      <alignment horizontal="left" vertical="center" wrapText="1" indent="3"/>
    </xf>
    <xf numFmtId="0" fontId="9" fillId="2" borderId="6" xfId="0" applyFont="1" applyFill="1" applyBorder="1" applyAlignment="1">
      <alignment horizontal="left" vertical="center" wrapText="1" indent="3"/>
    </xf>
    <xf numFmtId="0" fontId="9" fillId="2" borderId="6" xfId="0" applyFont="1" applyFill="1" applyBorder="1" applyAlignment="1">
      <alignment horizontal="center" vertical="center" wrapText="1"/>
    </xf>
    <xf numFmtId="0" fontId="9" fillId="2" borderId="0" xfId="0" applyFont="1" applyFill="1" applyAlignment="1">
      <alignment horizontal="right" vertical="center" wrapText="1"/>
    </xf>
    <xf numFmtId="0" fontId="25" fillId="2" borderId="0" xfId="0" applyFont="1" applyFill="1" applyAlignment="1">
      <alignment horizontal="center"/>
    </xf>
    <xf numFmtId="0" fontId="9" fillId="2" borderId="12" xfId="0" applyFont="1" applyFill="1" applyBorder="1" applyAlignment="1">
      <alignment horizontal="center" vertical="center" wrapText="1"/>
    </xf>
    <xf numFmtId="0" fontId="9" fillId="4" borderId="12" xfId="0" applyFont="1" applyFill="1" applyBorder="1" applyAlignment="1">
      <alignment horizontal="right" vertical="center" wrapText="1"/>
    </xf>
    <xf numFmtId="0" fontId="40" fillId="0" borderId="11" xfId="0" applyFont="1" applyBorder="1"/>
    <xf numFmtId="175" fontId="32" fillId="4" borderId="6" xfId="14" applyNumberFormat="1" applyFont="1" applyFill="1" applyBorder="1" applyAlignment="1">
      <alignment horizontal="right" vertical="center"/>
    </xf>
    <xf numFmtId="175" fontId="32" fillId="3" borderId="6" xfId="14" applyNumberFormat="1" applyFont="1" applyFill="1" applyBorder="1" applyAlignment="1">
      <alignment horizontal="right" vertical="center"/>
    </xf>
    <xf numFmtId="0" fontId="24" fillId="2" borderId="11" xfId="0" applyFont="1" applyFill="1" applyBorder="1"/>
    <xf numFmtId="166" fontId="32" fillId="3" borderId="5" xfId="14" applyNumberFormat="1" applyFont="1" applyFill="1" applyBorder="1" applyAlignment="1">
      <alignment horizontal="right" vertical="center"/>
    </xf>
    <xf numFmtId="173" fontId="32" fillId="3" borderId="4" xfId="14" applyNumberFormat="1" applyFont="1" applyFill="1" applyBorder="1" applyAlignment="1">
      <alignment horizontal="right" vertical="center"/>
    </xf>
    <xf numFmtId="0" fontId="46" fillId="2" borderId="0" xfId="0" applyFont="1" applyFill="1" applyAlignment="1">
      <alignment wrapText="1"/>
    </xf>
    <xf numFmtId="0" fontId="12" fillId="2" borderId="7" xfId="0" applyFont="1" applyFill="1" applyBorder="1" applyAlignment="1">
      <alignment horizontal="center" vertical="center" wrapText="1"/>
    </xf>
    <xf numFmtId="175" fontId="36" fillId="4" borderId="6" xfId="14" applyNumberFormat="1" applyFont="1" applyFill="1" applyBorder="1" applyAlignment="1">
      <alignment horizontal="right" vertical="center"/>
    </xf>
    <xf numFmtId="175" fontId="36" fillId="3" borderId="6" xfId="14" applyNumberFormat="1" applyFont="1" applyFill="1" applyBorder="1" applyAlignment="1">
      <alignment horizontal="right" vertical="center"/>
    </xf>
    <xf numFmtId="0" fontId="12" fillId="2" borderId="7" xfId="0" applyFont="1" applyFill="1" applyBorder="1" applyAlignment="1">
      <alignment horizontal="left" vertical="center" wrapText="1" indent="3"/>
    </xf>
    <xf numFmtId="173" fontId="36" fillId="4" borderId="6" xfId="14" applyNumberFormat="1" applyFont="1" applyFill="1" applyBorder="1" applyAlignment="1">
      <alignment horizontal="right" vertical="center"/>
    </xf>
    <xf numFmtId="173" fontId="36" fillId="3" borderId="6" xfId="14" applyNumberFormat="1" applyFont="1" applyFill="1" applyBorder="1" applyAlignment="1">
      <alignment horizontal="right" vertical="center"/>
    </xf>
    <xf numFmtId="0" fontId="19" fillId="2" borderId="0" xfId="3" applyFont="1" applyFill="1" applyAlignment="1">
      <alignment horizontal="center" vertical="justify" wrapText="1"/>
    </xf>
    <xf numFmtId="0" fontId="9" fillId="0" borderId="6" xfId="0" applyFont="1" applyBorder="1" applyAlignment="1">
      <alignment horizontal="left" vertical="center" wrapText="1" indent="3"/>
    </xf>
    <xf numFmtId="0" fontId="25" fillId="2" borderId="0" xfId="0" applyFont="1" applyFill="1" applyAlignment="1">
      <alignment vertical="center" wrapText="1"/>
    </xf>
    <xf numFmtId="0" fontId="26" fillId="2" borderId="3" xfId="0" applyFont="1" applyFill="1" applyBorder="1" applyAlignment="1">
      <alignment vertical="center" wrapText="1"/>
    </xf>
    <xf numFmtId="0" fontId="26" fillId="2" borderId="0" xfId="0" applyFont="1" applyFill="1" applyAlignment="1">
      <alignment vertical="center" wrapText="1"/>
    </xf>
    <xf numFmtId="9" fontId="21" fillId="2" borderId="0" xfId="0" applyNumberFormat="1" applyFont="1" applyFill="1" applyAlignment="1">
      <alignment horizontal="right" vertical="center" wrapText="1"/>
    </xf>
    <xf numFmtId="10" fontId="21" fillId="2" borderId="0" xfId="0" applyNumberFormat="1" applyFont="1" applyFill="1" applyAlignment="1">
      <alignment horizontal="right" vertical="center" wrapText="1"/>
    </xf>
    <xf numFmtId="0" fontId="22" fillId="2" borderId="0" xfId="0" applyFont="1" applyFill="1" applyAlignment="1">
      <alignment wrapText="1"/>
    </xf>
    <xf numFmtId="0" fontId="25" fillId="2" borderId="0" xfId="0" applyFont="1" applyFill="1" applyAlignment="1">
      <alignment horizontal="center" vertical="center" wrapText="1"/>
    </xf>
    <xf numFmtId="175" fontId="32" fillId="3" borderId="12" xfId="14" applyNumberFormat="1" applyFont="1" applyFill="1" applyBorder="1" applyAlignment="1">
      <alignment horizontal="right" vertical="center"/>
    </xf>
    <xf numFmtId="0" fontId="6" fillId="2" borderId="0" xfId="0" applyFont="1" applyFill="1" applyAlignment="1">
      <alignment horizontal="center" vertical="center"/>
    </xf>
    <xf numFmtId="0" fontId="42" fillId="2" borderId="0" xfId="0" applyFont="1" applyFill="1" applyAlignment="1">
      <alignment horizontal="left" vertical="center" indent="1"/>
    </xf>
    <xf numFmtId="0" fontId="25" fillId="0" borderId="0" xfId="0" applyFont="1"/>
    <xf numFmtId="0" fontId="28" fillId="2" borderId="0" xfId="0" applyFont="1" applyFill="1" applyAlignment="1">
      <alignment horizontal="left" indent="1"/>
    </xf>
    <xf numFmtId="0" fontId="48" fillId="2" borderId="0" xfId="0" applyFont="1" applyFill="1"/>
    <xf numFmtId="0" fontId="49" fillId="2" borderId="0" xfId="0" applyFont="1" applyFill="1"/>
    <xf numFmtId="0" fontId="50" fillId="2" borderId="0" xfId="0" applyFont="1" applyFill="1" applyAlignment="1">
      <alignment horizontal="right"/>
    </xf>
    <xf numFmtId="0" fontId="51" fillId="2" borderId="0" xfId="0" applyFont="1" applyFill="1"/>
    <xf numFmtId="0" fontId="49" fillId="2" borderId="0" xfId="0" applyFont="1" applyFill="1" applyAlignment="1">
      <alignment horizontal="center" wrapText="1"/>
    </xf>
    <xf numFmtId="0" fontId="49" fillId="0" borderId="0" xfId="0" applyFont="1"/>
    <xf numFmtId="0" fontId="52" fillId="0" borderId="0" xfId="0" applyFont="1"/>
    <xf numFmtId="0" fontId="40" fillId="0" borderId="0" xfId="0" applyFont="1" applyAlignment="1">
      <alignment horizontal="left" vertical="center" indent="1"/>
    </xf>
    <xf numFmtId="14" fontId="25" fillId="0" borderId="0" xfId="0" applyNumberFormat="1" applyFont="1"/>
    <xf numFmtId="0" fontId="50" fillId="2" borderId="0" xfId="0" applyFont="1" applyFill="1" applyAlignment="1">
      <alignment horizontal="center" wrapText="1"/>
    </xf>
    <xf numFmtId="0" fontId="50" fillId="2" borderId="0" xfId="0" applyFont="1" applyFill="1"/>
    <xf numFmtId="0" fontId="48" fillId="0" borderId="0" xfId="0" applyFont="1"/>
    <xf numFmtId="0" fontId="54" fillId="0" borderId="0" xfId="0" applyFont="1" applyAlignment="1">
      <alignment vertical="center"/>
    </xf>
    <xf numFmtId="4" fontId="50" fillId="2" borderId="0" xfId="0" applyNumberFormat="1" applyFont="1" applyFill="1"/>
    <xf numFmtId="0" fontId="30" fillId="2" borderId="0" xfId="0" applyFont="1" applyFill="1" applyAlignment="1">
      <alignment vertical="center"/>
    </xf>
    <xf numFmtId="0" fontId="50" fillId="2" borderId="0" xfId="0" applyFont="1" applyFill="1" applyAlignment="1">
      <alignment wrapText="1"/>
    </xf>
    <xf numFmtId="0" fontId="48" fillId="0" borderId="0" xfId="0" applyFont="1" applyAlignment="1">
      <alignment wrapText="1"/>
    </xf>
    <xf numFmtId="0" fontId="40" fillId="0" borderId="0" xfId="0" applyFont="1" applyAlignment="1">
      <alignment horizontal="left" vertical="top" indent="1"/>
    </xf>
    <xf numFmtId="0" fontId="40" fillId="0" borderId="0" xfId="0" applyFont="1" applyAlignment="1">
      <alignment horizontal="left" indent="1"/>
    </xf>
    <xf numFmtId="0" fontId="5" fillId="0" borderId="0" xfId="0" applyFont="1"/>
    <xf numFmtId="0" fontId="55" fillId="2" borderId="0" xfId="0" applyFont="1" applyFill="1"/>
    <xf numFmtId="0" fontId="55" fillId="2" borderId="0" xfId="0" applyFont="1" applyFill="1" applyAlignment="1">
      <alignment horizontal="center" vertical="center" wrapText="1"/>
    </xf>
    <xf numFmtId="0" fontId="56" fillId="2" borderId="0" xfId="0" applyFont="1" applyFill="1" applyAlignment="1">
      <alignment horizontal="left" vertical="center"/>
    </xf>
    <xf numFmtId="0" fontId="57" fillId="2" borderId="0" xfId="0" applyFont="1" applyFill="1"/>
    <xf numFmtId="3" fontId="57" fillId="2" borderId="0" xfId="0" applyNumberFormat="1" applyFont="1" applyFill="1"/>
    <xf numFmtId="0" fontId="58" fillId="2" borderId="0" xfId="0" applyFont="1" applyFill="1"/>
    <xf numFmtId="0" fontId="51" fillId="0" borderId="0" xfId="0" applyFont="1"/>
    <xf numFmtId="0" fontId="11" fillId="2" borderId="0" xfId="0" applyFont="1" applyFill="1" applyAlignment="1">
      <alignment horizontal="right" vertical="center" wrapText="1"/>
    </xf>
    <xf numFmtId="0" fontId="49" fillId="0" borderId="0" xfId="0" applyFont="1" applyAlignment="1">
      <alignment wrapText="1"/>
    </xf>
    <xf numFmtId="176" fontId="9" fillId="2" borderId="0" xfId="14" applyNumberFormat="1" applyFont="1" applyFill="1" applyBorder="1" applyAlignment="1">
      <alignment horizontal="center" vertical="center"/>
    </xf>
    <xf numFmtId="176" fontId="9" fillId="2" borderId="0" xfId="14" applyNumberFormat="1" applyFont="1" applyFill="1" applyBorder="1" applyAlignment="1">
      <alignment horizontal="right" vertical="center"/>
    </xf>
    <xf numFmtId="176" fontId="12" fillId="2" borderId="0" xfId="14" applyNumberFormat="1" applyFont="1" applyFill="1" applyBorder="1" applyAlignment="1">
      <alignment horizontal="right" vertical="center"/>
    </xf>
    <xf numFmtId="9" fontId="9" fillId="2" borderId="0" xfId="1" applyFont="1" applyFill="1" applyBorder="1" applyAlignment="1">
      <alignment horizontal="right" vertical="center"/>
    </xf>
    <xf numFmtId="0" fontId="12" fillId="2" borderId="0" xfId="1" applyNumberFormat="1" applyFont="1" applyFill="1" applyBorder="1" applyAlignment="1">
      <alignment horizontal="right" vertical="center"/>
    </xf>
    <xf numFmtId="0" fontId="49" fillId="2" borderId="0" xfId="0" applyFont="1" applyFill="1" applyAlignment="1">
      <alignment wrapText="1"/>
    </xf>
    <xf numFmtId="1" fontId="9" fillId="2" borderId="0" xfId="0" applyNumberFormat="1" applyFont="1" applyFill="1" applyAlignment="1">
      <alignment horizontal="right"/>
    </xf>
    <xf numFmtId="176" fontId="12" fillId="2" borderId="0" xfId="14" applyNumberFormat="1" applyFont="1" applyFill="1" applyAlignment="1">
      <alignment horizontal="right"/>
    </xf>
    <xf numFmtId="176" fontId="9" fillId="2" borderId="0" xfId="14" applyNumberFormat="1" applyFont="1" applyFill="1" applyAlignment="1">
      <alignment horizontal="right"/>
    </xf>
    <xf numFmtId="9" fontId="9" fillId="2" borderId="0" xfId="1" applyFont="1" applyFill="1" applyAlignment="1">
      <alignment horizontal="right"/>
    </xf>
    <xf numFmtId="9" fontId="12" fillId="2" borderId="0" xfId="1" applyFont="1" applyFill="1" applyAlignment="1">
      <alignment horizontal="right"/>
    </xf>
    <xf numFmtId="0" fontId="25" fillId="2" borderId="0" xfId="0" applyFont="1" applyFill="1" applyAlignment="1">
      <alignment horizontal="right"/>
    </xf>
    <xf numFmtId="0" fontId="53" fillId="0" borderId="0" xfId="0" applyFont="1" applyAlignment="1">
      <alignment vertical="center"/>
    </xf>
    <xf numFmtId="0" fontId="59" fillId="0" borderId="0" xfId="2" applyFont="1" applyAlignment="1">
      <alignment vertical="center"/>
    </xf>
    <xf numFmtId="0" fontId="9" fillId="0" borderId="0" xfId="0" applyFont="1" applyAlignment="1">
      <alignment vertical="center"/>
    </xf>
    <xf numFmtId="176" fontId="9" fillId="2" borderId="0" xfId="14" applyNumberFormat="1" applyFont="1" applyFill="1" applyBorder="1" applyAlignment="1">
      <alignment horizontal="right"/>
    </xf>
    <xf numFmtId="0" fontId="30" fillId="0" borderId="0" xfId="0" applyFont="1"/>
    <xf numFmtId="178" fontId="9" fillId="2" borderId="0" xfId="14" applyNumberFormat="1" applyFont="1" applyFill="1" applyBorder="1" applyAlignment="1">
      <alignment horizontal="right" vertical="center"/>
    </xf>
    <xf numFmtId="170" fontId="9" fillId="2" borderId="0" xfId="1" applyNumberFormat="1" applyFont="1" applyFill="1" applyBorder="1" applyAlignment="1">
      <alignment horizontal="right" vertical="center"/>
    </xf>
    <xf numFmtId="178" fontId="12" fillId="2" borderId="0" xfId="14" applyNumberFormat="1" applyFont="1" applyFill="1" applyBorder="1" applyAlignment="1">
      <alignment horizontal="right" vertical="center"/>
    </xf>
    <xf numFmtId="0" fontId="46" fillId="0" borderId="0" xfId="0" applyFont="1" applyAlignment="1">
      <alignment horizontal="left" wrapText="1"/>
    </xf>
    <xf numFmtId="0" fontId="60" fillId="0" borderId="0" xfId="0" applyFont="1"/>
    <xf numFmtId="0" fontId="60" fillId="2" borderId="0" xfId="0" applyFont="1" applyFill="1"/>
    <xf numFmtId="0" fontId="9" fillId="3" borderId="8" xfId="0" applyFont="1" applyFill="1" applyBorder="1" applyAlignment="1">
      <alignment horizontal="right" vertical="center"/>
    </xf>
    <xf numFmtId="0" fontId="12" fillId="3" borderId="9" xfId="0" applyFont="1" applyFill="1" applyBorder="1" applyAlignment="1">
      <alignment horizontal="center" vertical="center" wrapText="1"/>
    </xf>
    <xf numFmtId="0" fontId="61" fillId="2" borderId="0" xfId="0" applyFont="1" applyFill="1"/>
    <xf numFmtId="0" fontId="40" fillId="2" borderId="0" xfId="0" applyFont="1" applyFill="1"/>
    <xf numFmtId="0" fontId="40" fillId="3" borderId="0" xfId="0" applyFont="1" applyFill="1"/>
    <xf numFmtId="172" fontId="37" fillId="3" borderId="7" xfId="14" applyNumberFormat="1" applyFont="1" applyFill="1" applyBorder="1" applyAlignment="1">
      <alignment horizontal="right" vertical="top"/>
    </xf>
    <xf numFmtId="180" fontId="25" fillId="0" borderId="0" xfId="0" applyNumberFormat="1" applyFont="1"/>
    <xf numFmtId="10" fontId="24" fillId="2" borderId="0" xfId="0" applyNumberFormat="1" applyFont="1" applyFill="1"/>
    <xf numFmtId="169" fontId="24" fillId="2" borderId="0" xfId="0" applyNumberFormat="1" applyFont="1" applyFill="1"/>
    <xf numFmtId="2" fontId="24" fillId="2" borderId="0" xfId="0" applyNumberFormat="1" applyFont="1" applyFill="1"/>
    <xf numFmtId="3" fontId="24" fillId="2" borderId="0" xfId="0" applyNumberFormat="1" applyFont="1" applyFill="1"/>
    <xf numFmtId="0" fontId="9" fillId="0" borderId="7" xfId="0" applyFont="1" applyBorder="1" applyAlignment="1">
      <alignment horizontal="left" vertical="center" wrapText="1"/>
    </xf>
    <xf numFmtId="0" fontId="9" fillId="0" borderId="9" xfId="0" applyFont="1" applyBorder="1" applyAlignment="1">
      <alignment horizontal="left" vertical="center" wrapText="1" indent="1"/>
    </xf>
    <xf numFmtId="166" fontId="36" fillId="4" borderId="6" xfId="1" applyNumberFormat="1" applyFont="1" applyFill="1" applyBorder="1" applyAlignment="1">
      <alignment horizontal="right" vertical="center"/>
    </xf>
    <xf numFmtId="166" fontId="36" fillId="3" borderId="6" xfId="1" applyNumberFormat="1" applyFont="1" applyFill="1" applyBorder="1" applyAlignment="1">
      <alignment horizontal="right" vertical="center"/>
    </xf>
    <xf numFmtId="0" fontId="40" fillId="2" borderId="0" xfId="0" applyFont="1" applyFill="1" applyAlignment="1">
      <alignment vertical="top"/>
    </xf>
    <xf numFmtId="0" fontId="9" fillId="3" borderId="7" xfId="0" applyFont="1" applyFill="1" applyBorder="1" applyAlignment="1">
      <alignment horizontal="center" vertical="center"/>
    </xf>
    <xf numFmtId="10" fontId="25" fillId="2" borderId="0" xfId="0" applyNumberFormat="1" applyFont="1" applyFill="1"/>
    <xf numFmtId="2" fontId="25" fillId="2" borderId="0" xfId="0" applyNumberFormat="1" applyFont="1" applyFill="1"/>
    <xf numFmtId="2" fontId="9" fillId="4" borderId="8" xfId="1" applyNumberFormat="1" applyFont="1" applyFill="1" applyBorder="1" applyAlignment="1">
      <alignment horizontal="right" vertical="center" wrapText="1"/>
    </xf>
    <xf numFmtId="10" fontId="33" fillId="2" borderId="0" xfId="0" applyNumberFormat="1" applyFont="1" applyFill="1"/>
    <xf numFmtId="2" fontId="33" fillId="2" borderId="0" xfId="0" applyNumberFormat="1" applyFont="1" applyFill="1"/>
    <xf numFmtId="0" fontId="40" fillId="2" borderId="0" xfId="0" applyFont="1" applyFill="1" applyAlignment="1">
      <alignment vertical="top" wrapText="1"/>
    </xf>
    <xf numFmtId="166" fontId="9" fillId="2" borderId="8" xfId="0" applyNumberFormat="1" applyFont="1" applyFill="1" applyBorder="1" applyAlignment="1">
      <alignment horizontal="right" vertical="center" wrapText="1"/>
    </xf>
    <xf numFmtId="0" fontId="40" fillId="0" borderId="0" xfId="0" applyFont="1" applyAlignment="1">
      <alignment vertical="center"/>
    </xf>
    <xf numFmtId="0" fontId="25" fillId="0" borderId="0" xfId="0" applyFont="1" applyAlignment="1">
      <alignment wrapText="1"/>
    </xf>
    <xf numFmtId="0" fontId="22" fillId="0" borderId="0" xfId="0" applyFont="1"/>
    <xf numFmtId="0" fontId="25" fillId="0" borderId="0" xfId="0" applyFont="1" applyAlignment="1">
      <alignment horizontal="center" vertical="center"/>
    </xf>
    <xf numFmtId="0" fontId="25" fillId="0" borderId="0" xfId="0" applyFont="1" applyAlignment="1">
      <alignment vertical="center" wrapText="1"/>
    </xf>
    <xf numFmtId="0" fontId="12" fillId="0" borderId="9" xfId="0" applyFont="1" applyBorder="1" applyAlignment="1">
      <alignment horizontal="left" vertical="center" wrapText="1"/>
    </xf>
    <xf numFmtId="0" fontId="9" fillId="0" borderId="7" xfId="0" applyFont="1" applyBorder="1" applyAlignment="1">
      <alignment horizontal="left" vertical="center" wrapText="1" indent="3"/>
    </xf>
    <xf numFmtId="0" fontId="68" fillId="0" borderId="0" xfId="0" applyFont="1"/>
    <xf numFmtId="0" fontId="40" fillId="0" borderId="0" xfId="0" applyFont="1" applyAlignment="1">
      <alignment horizontal="left"/>
    </xf>
    <xf numFmtId="0" fontId="13" fillId="3" borderId="8" xfId="0" applyFont="1" applyFill="1" applyBorder="1" applyAlignment="1">
      <alignment horizontal="left" vertical="center" wrapText="1"/>
    </xf>
    <xf numFmtId="0" fontId="13" fillId="3" borderId="6" xfId="0" applyFont="1" applyFill="1" applyBorder="1" applyAlignment="1">
      <alignment horizontal="left" vertical="center" wrapText="1"/>
    </xf>
    <xf numFmtId="170" fontId="32" fillId="4" borderId="7" xfId="1" applyNumberFormat="1" applyFont="1" applyFill="1" applyBorder="1" applyAlignment="1">
      <alignment horizontal="right" vertical="center"/>
    </xf>
    <xf numFmtId="170" fontId="32" fillId="3" borderId="7" xfId="1" applyNumberFormat="1" applyFont="1" applyFill="1" applyBorder="1" applyAlignment="1">
      <alignment horizontal="right" vertical="center"/>
    </xf>
    <xf numFmtId="4" fontId="32" fillId="4" borderId="12" xfId="14" applyNumberFormat="1" applyFont="1" applyFill="1" applyBorder="1" applyAlignment="1">
      <alignment horizontal="right" vertical="center"/>
    </xf>
    <xf numFmtId="4" fontId="32" fillId="3" borderId="12" xfId="14" applyNumberFormat="1" applyFont="1" applyFill="1" applyBorder="1" applyAlignment="1">
      <alignment horizontal="right" vertical="center"/>
    </xf>
    <xf numFmtId="169" fontId="32" fillId="4" borderId="12" xfId="14" applyNumberFormat="1" applyFont="1" applyFill="1" applyBorder="1" applyAlignment="1">
      <alignment horizontal="right" vertical="center"/>
    </xf>
    <xf numFmtId="169" fontId="32" fillId="3" borderId="12" xfId="14" applyNumberFormat="1" applyFont="1" applyFill="1" applyBorder="1" applyAlignment="1">
      <alignment horizontal="right" vertical="center"/>
    </xf>
    <xf numFmtId="169" fontId="36" fillId="4" borderId="12" xfId="14" applyNumberFormat="1" applyFont="1" applyFill="1" applyBorder="1" applyAlignment="1">
      <alignment horizontal="right" vertical="center"/>
    </xf>
    <xf numFmtId="169" fontId="36" fillId="3" borderId="12" xfId="14" applyNumberFormat="1" applyFont="1" applyFill="1" applyBorder="1" applyAlignment="1">
      <alignment horizontal="right" vertical="center"/>
    </xf>
    <xf numFmtId="166" fontId="9" fillId="4" borderId="8" xfId="0" applyNumberFormat="1" applyFont="1" applyFill="1" applyBorder="1" applyAlignment="1">
      <alignment horizontal="right" vertical="center" wrapText="1"/>
    </xf>
    <xf numFmtId="172" fontId="37" fillId="4" borderId="6" xfId="14" applyNumberFormat="1" applyFont="1" applyFill="1" applyBorder="1" applyAlignment="1">
      <alignment horizontal="right" vertical="center"/>
    </xf>
    <xf numFmtId="178" fontId="25" fillId="0" borderId="0" xfId="0" applyNumberFormat="1" applyFont="1"/>
    <xf numFmtId="0" fontId="9" fillId="2" borderId="7" xfId="0" applyFont="1" applyFill="1" applyBorder="1" applyAlignment="1">
      <alignment horizontal="left" vertical="center" wrapText="1"/>
    </xf>
    <xf numFmtId="0" fontId="12" fillId="3" borderId="0" xfId="0" applyFont="1" applyFill="1" applyAlignment="1">
      <alignment horizontal="right" vertical="center"/>
    </xf>
    <xf numFmtId="171" fontId="36" fillId="4" borderId="0" xfId="14" applyNumberFormat="1" applyFont="1" applyFill="1" applyBorder="1" applyAlignment="1">
      <alignment horizontal="right" vertical="center"/>
    </xf>
    <xf numFmtId="171" fontId="36" fillId="3" borderId="0" xfId="14" applyNumberFormat="1" applyFont="1" applyFill="1" applyBorder="1" applyAlignment="1">
      <alignment horizontal="right" vertical="center"/>
    </xf>
    <xf numFmtId="171" fontId="47" fillId="3" borderId="0" xfId="14" applyNumberFormat="1" applyFont="1" applyFill="1" applyBorder="1" applyAlignment="1">
      <alignment horizontal="right" vertical="center"/>
    </xf>
    <xf numFmtId="172" fontId="47" fillId="3" borderId="0" xfId="14" applyNumberFormat="1" applyFont="1" applyFill="1" applyBorder="1" applyAlignment="1">
      <alignment horizontal="right" vertical="center"/>
    </xf>
    <xf numFmtId="0" fontId="40" fillId="2" borderId="0" xfId="0" applyFont="1" applyFill="1" applyAlignment="1">
      <alignment horizontal="left" indent="1"/>
    </xf>
    <xf numFmtId="171" fontId="32" fillId="4" borderId="12" xfId="14" applyNumberFormat="1" applyFont="1" applyFill="1" applyBorder="1" applyAlignment="1">
      <alignment horizontal="right" vertical="center"/>
    </xf>
    <xf numFmtId="171" fontId="32" fillId="4" borderId="4" xfId="14" applyNumberFormat="1" applyFont="1" applyFill="1" applyBorder="1" applyAlignment="1">
      <alignment horizontal="right" vertical="center"/>
    </xf>
    <xf numFmtId="171" fontId="32" fillId="4" borderId="5" xfId="14" applyNumberFormat="1" applyFont="1" applyFill="1" applyBorder="1" applyAlignment="1">
      <alignment horizontal="right" vertical="center"/>
    </xf>
    <xf numFmtId="172" fontId="32" fillId="4" borderId="5" xfId="14" applyNumberFormat="1" applyFont="1" applyFill="1" applyBorder="1" applyAlignment="1">
      <alignment horizontal="right" vertical="center"/>
    </xf>
    <xf numFmtId="166" fontId="32" fillId="4" borderId="5" xfId="14" applyNumberFormat="1" applyFont="1" applyFill="1" applyBorder="1" applyAlignment="1">
      <alignment horizontal="right" vertical="center"/>
    </xf>
    <xf numFmtId="170" fontId="32" fillId="4" borderId="5" xfId="1" applyNumberFormat="1" applyFont="1" applyFill="1" applyBorder="1" applyAlignment="1">
      <alignment horizontal="right" vertical="center"/>
    </xf>
    <xf numFmtId="173" fontId="32" fillId="4" borderId="4" xfId="14" applyNumberFormat="1" applyFont="1" applyFill="1" applyBorder="1" applyAlignment="1">
      <alignment horizontal="right" vertical="center"/>
    </xf>
    <xf numFmtId="171" fontId="32" fillId="4" borderId="8" xfId="14" applyNumberFormat="1" applyFont="1" applyFill="1" applyBorder="1" applyAlignment="1">
      <alignment horizontal="right" vertical="center"/>
    </xf>
    <xf numFmtId="171" fontId="32" fillId="3" borderId="8" xfId="14" applyNumberFormat="1" applyFont="1" applyFill="1" applyBorder="1" applyAlignment="1">
      <alignment horizontal="right" vertical="center"/>
    </xf>
    <xf numFmtId="171" fontId="37" fillId="3" borderId="8" xfId="14" applyNumberFormat="1" applyFont="1" applyFill="1" applyBorder="1" applyAlignment="1">
      <alignment horizontal="right" vertical="center"/>
    </xf>
    <xf numFmtId="172" fontId="37" fillId="3" borderId="8" xfId="14" applyNumberFormat="1" applyFont="1" applyFill="1" applyBorder="1" applyAlignment="1">
      <alignment horizontal="right" vertical="center"/>
    </xf>
    <xf numFmtId="171" fontId="37" fillId="3" borderId="12" xfId="14" applyNumberFormat="1" applyFont="1" applyFill="1" applyBorder="1" applyAlignment="1">
      <alignment horizontal="right" vertical="center"/>
    </xf>
    <xf numFmtId="0" fontId="9" fillId="3" borderId="9" xfId="0" applyFont="1" applyFill="1" applyBorder="1" applyAlignment="1">
      <alignment horizontal="left" vertical="center" wrapText="1" indent="1"/>
    </xf>
    <xf numFmtId="0" fontId="9" fillId="2" borderId="7" xfId="0" applyFont="1" applyFill="1" applyBorder="1" applyAlignment="1">
      <alignment horizontal="left" vertical="center" wrapText="1" indent="1"/>
    </xf>
    <xf numFmtId="0" fontId="78" fillId="2" borderId="0" xfId="0" applyFont="1" applyFill="1"/>
    <xf numFmtId="0" fontId="9" fillId="3" borderId="0" xfId="0" applyFont="1" applyFill="1" applyAlignment="1">
      <alignment horizontal="center" vertical="center"/>
    </xf>
    <xf numFmtId="0" fontId="13" fillId="3" borderId="12" xfId="0" applyFont="1" applyFill="1" applyBorder="1" applyAlignment="1">
      <alignment horizontal="left" vertical="center" wrapText="1"/>
    </xf>
    <xf numFmtId="0" fontId="9" fillId="3" borderId="12" xfId="0" applyFont="1" applyFill="1" applyBorder="1" applyAlignment="1">
      <alignment horizontal="right" vertical="center"/>
    </xf>
    <xf numFmtId="0" fontId="40" fillId="0" borderId="0" xfId="0" applyFont="1" applyAlignment="1">
      <alignment wrapText="1"/>
    </xf>
    <xf numFmtId="0" fontId="40" fillId="0" borderId="20" xfId="0" applyFont="1" applyBorder="1"/>
    <xf numFmtId="0" fontId="33" fillId="2" borderId="20" xfId="0" applyFont="1" applyFill="1" applyBorder="1"/>
    <xf numFmtId="0" fontId="35" fillId="2" borderId="20" xfId="0" applyFont="1" applyFill="1" applyBorder="1"/>
    <xf numFmtId="0" fontId="25" fillId="2" borderId="20" xfId="0" applyFont="1" applyFill="1" applyBorder="1" applyAlignment="1">
      <alignment wrapText="1"/>
    </xf>
    <xf numFmtId="0" fontId="9" fillId="2" borderId="12" xfId="0" applyFont="1" applyFill="1" applyBorder="1" applyAlignment="1">
      <alignment horizontal="left" vertical="center" wrapText="1" indent="3"/>
    </xf>
    <xf numFmtId="0" fontId="40" fillId="0" borderId="0" xfId="0" quotePrefix="1" applyFont="1" applyAlignment="1">
      <alignment wrapText="1"/>
    </xf>
    <xf numFmtId="0" fontId="26" fillId="2" borderId="13" xfId="0" applyFont="1" applyFill="1" applyBorder="1" applyAlignment="1">
      <alignment vertical="center"/>
    </xf>
    <xf numFmtId="171" fontId="32" fillId="4" borderId="0" xfId="14" applyNumberFormat="1" applyFont="1" applyFill="1" applyBorder="1" applyAlignment="1">
      <alignment horizontal="right" vertical="center"/>
    </xf>
    <xf numFmtId="171" fontId="32" fillId="3" borderId="0" xfId="14" applyNumberFormat="1" applyFont="1" applyFill="1" applyBorder="1" applyAlignment="1">
      <alignment horizontal="right" vertical="center"/>
    </xf>
    <xf numFmtId="0" fontId="12" fillId="2" borderId="6"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9" fillId="2" borderId="0" xfId="0" applyFont="1" applyFill="1" applyAlignment="1">
      <alignment horizontal="left" vertical="center" wrapText="1" indent="3"/>
    </xf>
    <xf numFmtId="0" fontId="24" fillId="2" borderId="9" xfId="0" applyFont="1" applyFill="1" applyBorder="1"/>
    <xf numFmtId="171" fontId="37" fillId="3" borderId="6" xfId="17" applyNumberFormat="1" applyFont="1" applyFill="1" applyBorder="1" applyAlignment="1">
      <alignment horizontal="right" vertical="top"/>
    </xf>
    <xf numFmtId="172" fontId="37" fillId="3" borderId="6" xfId="17" applyNumberFormat="1" applyFont="1" applyFill="1" applyBorder="1" applyAlignment="1">
      <alignment horizontal="right" vertical="top"/>
    </xf>
    <xf numFmtId="171" fontId="37" fillId="3" borderId="7" xfId="17" applyNumberFormat="1" applyFont="1" applyFill="1" applyBorder="1" applyAlignment="1">
      <alignment horizontal="right" vertical="top"/>
    </xf>
    <xf numFmtId="172" fontId="37" fillId="3" borderId="7" xfId="17" applyNumberFormat="1" applyFont="1" applyFill="1" applyBorder="1" applyAlignment="1">
      <alignment horizontal="right" vertical="top"/>
    </xf>
    <xf numFmtId="172" fontId="37" fillId="3" borderId="0" xfId="17" applyNumberFormat="1" applyFont="1" applyFill="1" applyBorder="1" applyAlignment="1">
      <alignment horizontal="right" vertical="top"/>
    </xf>
    <xf numFmtId="171" fontId="32" fillId="4" borderId="6" xfId="17" applyNumberFormat="1" applyFont="1" applyFill="1" applyBorder="1" applyAlignment="1">
      <alignment horizontal="right" vertical="center"/>
    </xf>
    <xf numFmtId="171" fontId="32" fillId="3" borderId="6" xfId="17" applyNumberFormat="1" applyFont="1" applyFill="1" applyBorder="1" applyAlignment="1">
      <alignment horizontal="right" vertical="center"/>
    </xf>
    <xf numFmtId="171" fontId="32" fillId="4" borderId="7" xfId="17" applyNumberFormat="1" applyFont="1" applyFill="1" applyBorder="1" applyAlignment="1">
      <alignment horizontal="right" vertical="center"/>
    </xf>
    <xf numFmtId="171" fontId="32" fillId="3" borderId="7" xfId="17" applyNumberFormat="1" applyFont="1" applyFill="1" applyBorder="1" applyAlignment="1">
      <alignment horizontal="right" vertical="center"/>
    </xf>
    <xf numFmtId="173" fontId="32" fillId="4" borderId="7" xfId="17" applyNumberFormat="1" applyFont="1" applyFill="1" applyBorder="1" applyAlignment="1">
      <alignment horizontal="right" vertical="center"/>
    </xf>
    <xf numFmtId="173" fontId="32" fillId="3" borderId="7" xfId="17" applyNumberFormat="1" applyFont="1" applyFill="1" applyBorder="1" applyAlignment="1">
      <alignment horizontal="right" vertical="center"/>
    </xf>
    <xf numFmtId="173" fontId="37" fillId="3" borderId="7" xfId="17" applyNumberFormat="1" applyFont="1" applyFill="1" applyBorder="1" applyAlignment="1">
      <alignment horizontal="right" vertical="top"/>
    </xf>
    <xf numFmtId="170" fontId="32" fillId="0" borderId="0" xfId="1" applyNumberFormat="1" applyFont="1" applyFill="1" applyBorder="1" applyAlignment="1">
      <alignment horizontal="right" vertical="center"/>
    </xf>
    <xf numFmtId="170" fontId="32" fillId="3" borderId="0" xfId="1" applyNumberFormat="1" applyFont="1" applyFill="1" applyBorder="1" applyAlignment="1">
      <alignment horizontal="right" vertical="center"/>
    </xf>
    <xf numFmtId="171" fontId="37" fillId="3" borderId="0" xfId="17" applyNumberFormat="1" applyFont="1" applyFill="1" applyBorder="1" applyAlignment="1">
      <alignment horizontal="right" vertical="top"/>
    </xf>
    <xf numFmtId="171" fontId="32" fillId="3" borderId="18" xfId="14" applyNumberFormat="1" applyFont="1" applyFill="1" applyBorder="1" applyAlignment="1">
      <alignment horizontal="right" vertical="center"/>
    </xf>
    <xf numFmtId="0" fontId="30" fillId="2" borderId="0" xfId="0" applyFont="1" applyFill="1" applyAlignment="1">
      <alignment wrapText="1"/>
    </xf>
    <xf numFmtId="0" fontId="21" fillId="2" borderId="0" xfId="0" applyFont="1" applyFill="1"/>
    <xf numFmtId="0" fontId="21" fillId="2" borderId="0" xfId="0" applyFont="1" applyFill="1" applyAlignment="1">
      <alignment horizontal="right" vertical="center" wrapText="1"/>
    </xf>
    <xf numFmtId="0" fontId="22" fillId="2" borderId="0" xfId="0" applyFont="1" applyFill="1" applyAlignment="1">
      <alignment horizontal="right" vertical="center" wrapText="1"/>
    </xf>
    <xf numFmtId="10" fontId="22" fillId="2" borderId="0" xfId="0" applyNumberFormat="1" applyFont="1" applyFill="1" applyAlignment="1">
      <alignment horizontal="right" vertical="center" wrapText="1"/>
    </xf>
    <xf numFmtId="0" fontId="9" fillId="5" borderId="19" xfId="0" applyFont="1" applyFill="1" applyBorder="1" applyAlignment="1">
      <alignment horizontal="right" vertical="center"/>
    </xf>
    <xf numFmtId="0" fontId="9" fillId="6" borderId="19" xfId="0" applyFont="1" applyFill="1" applyBorder="1" applyAlignment="1">
      <alignment horizontal="right" vertical="center"/>
    </xf>
    <xf numFmtId="169" fontId="25" fillId="2" borderId="0" xfId="0" applyNumberFormat="1" applyFont="1" applyFill="1" applyAlignment="1">
      <alignment wrapText="1"/>
    </xf>
    <xf numFmtId="172" fontId="37" fillId="0" borderId="6" xfId="14" applyNumberFormat="1" applyFont="1" applyBorder="1" applyAlignment="1">
      <alignment horizontal="right" vertical="center"/>
    </xf>
    <xf numFmtId="172" fontId="37" fillId="0" borderId="7" xfId="14" applyNumberFormat="1" applyFont="1" applyBorder="1" applyAlignment="1">
      <alignment horizontal="right" vertical="center"/>
    </xf>
    <xf numFmtId="0" fontId="32" fillId="4" borderId="7" xfId="1" applyNumberFormat="1" applyFont="1" applyFill="1" applyBorder="1" applyAlignment="1">
      <alignment horizontal="right" vertical="center"/>
    </xf>
    <xf numFmtId="0" fontId="32" fillId="3" borderId="7" xfId="1" applyNumberFormat="1" applyFont="1" applyFill="1" applyBorder="1" applyAlignment="1">
      <alignment horizontal="right" vertical="center"/>
    </xf>
    <xf numFmtId="173" fontId="32" fillId="4" borderId="6" xfId="14" applyNumberFormat="1" applyFont="1" applyFill="1" applyBorder="1" applyAlignment="1">
      <alignment horizontal="right" vertical="center"/>
    </xf>
    <xf numFmtId="173" fontId="32" fillId="3" borderId="6" xfId="14" applyNumberFormat="1" applyFont="1" applyFill="1" applyBorder="1" applyAlignment="1">
      <alignment horizontal="right" vertical="center"/>
    </xf>
    <xf numFmtId="2" fontId="32" fillId="4" borderId="7" xfId="1" applyNumberFormat="1" applyFont="1" applyFill="1" applyBorder="1" applyAlignment="1">
      <alignment horizontal="right" vertical="center"/>
    </xf>
    <xf numFmtId="2" fontId="32" fillId="3" borderId="7" xfId="1" applyNumberFormat="1" applyFont="1" applyFill="1" applyBorder="1" applyAlignment="1">
      <alignment horizontal="right" vertical="center"/>
    </xf>
    <xf numFmtId="170" fontId="32" fillId="3" borderId="7" xfId="14" applyNumberFormat="1" applyFont="1" applyFill="1" applyBorder="1" applyAlignment="1">
      <alignment horizontal="right" vertical="center"/>
    </xf>
    <xf numFmtId="169" fontId="9" fillId="3" borderId="7" xfId="0" applyNumberFormat="1" applyFont="1" applyFill="1" applyBorder="1" applyAlignment="1">
      <alignment horizontal="right" vertical="center"/>
    </xf>
    <xf numFmtId="173" fontId="37" fillId="3" borderId="7" xfId="14" applyNumberFormat="1" applyFont="1" applyFill="1" applyBorder="1" applyAlignment="1">
      <alignment horizontal="right" vertical="center"/>
    </xf>
    <xf numFmtId="171" fontId="36" fillId="3" borderId="6" xfId="14" applyNumberFormat="1" applyFont="1" applyFill="1" applyBorder="1" applyAlignment="1">
      <alignment horizontal="right" vertical="top"/>
    </xf>
    <xf numFmtId="171" fontId="36" fillId="4" borderId="6" xfId="14" applyNumberFormat="1" applyFont="1" applyFill="1" applyBorder="1" applyAlignment="1">
      <alignment horizontal="right" vertical="top"/>
    </xf>
    <xf numFmtId="171" fontId="32" fillId="3" borderId="7" xfId="14" applyNumberFormat="1" applyFont="1" applyFill="1" applyBorder="1" applyAlignment="1">
      <alignment horizontal="right" vertical="top"/>
    </xf>
    <xf numFmtId="171" fontId="32" fillId="4" borderId="7" xfId="14" applyNumberFormat="1" applyFont="1" applyFill="1" applyBorder="1" applyAlignment="1">
      <alignment horizontal="right" vertical="top"/>
    </xf>
    <xf numFmtId="171" fontId="32" fillId="3" borderId="8" xfId="14" applyNumberFormat="1" applyFont="1" applyFill="1" applyBorder="1" applyAlignment="1">
      <alignment horizontal="right" vertical="top"/>
    </xf>
    <xf numFmtId="171" fontId="32" fillId="4" borderId="8" xfId="14" applyNumberFormat="1" applyFont="1" applyFill="1" applyBorder="1" applyAlignment="1">
      <alignment horizontal="right" vertical="top"/>
    </xf>
    <xf numFmtId="169" fontId="9" fillId="3" borderId="7" xfId="0" applyNumberFormat="1" applyFont="1" applyFill="1" applyBorder="1" applyAlignment="1">
      <alignment horizontal="right" vertical="center" wrapText="1"/>
    </xf>
    <xf numFmtId="169" fontId="9" fillId="3" borderId="8" xfId="0" applyNumberFormat="1" applyFont="1" applyFill="1" applyBorder="1" applyAlignment="1">
      <alignment horizontal="right" vertical="center"/>
    </xf>
    <xf numFmtId="169" fontId="9" fillId="3" borderId="8" xfId="0" applyNumberFormat="1" applyFont="1" applyFill="1" applyBorder="1" applyAlignment="1">
      <alignment horizontal="right" vertical="center" wrapText="1"/>
    </xf>
    <xf numFmtId="175" fontId="37" fillId="3" borderId="12" xfId="14" applyNumberFormat="1" applyFont="1" applyFill="1" applyBorder="1" applyAlignment="1">
      <alignment horizontal="right" vertical="center"/>
    </xf>
    <xf numFmtId="175" fontId="13" fillId="2" borderId="10" xfId="0" applyNumberFormat="1" applyFont="1" applyFill="1" applyBorder="1" applyAlignment="1">
      <alignment horizontal="right" vertical="center" wrapText="1"/>
    </xf>
    <xf numFmtId="173" fontId="32" fillId="3" borderId="12" xfId="14" applyNumberFormat="1" applyFont="1" applyFill="1" applyBorder="1" applyAlignment="1">
      <alignment horizontal="right" vertical="center"/>
    </xf>
    <xf numFmtId="173" fontId="37" fillId="3" borderId="12" xfId="14" applyNumberFormat="1" applyFont="1" applyFill="1" applyBorder="1" applyAlignment="1">
      <alignment horizontal="right" vertical="center"/>
    </xf>
    <xf numFmtId="170" fontId="9" fillId="2" borderId="10" xfId="1" applyNumberFormat="1" applyFont="1" applyFill="1" applyBorder="1" applyAlignment="1">
      <alignment horizontal="right" vertical="center"/>
    </xf>
    <xf numFmtId="175" fontId="32" fillId="4" borderId="0" xfId="14" applyNumberFormat="1" applyFont="1" applyFill="1" applyAlignment="1">
      <alignment horizontal="right" vertical="center"/>
    </xf>
    <xf numFmtId="3" fontId="9" fillId="4" borderId="8" xfId="0" applyNumberFormat="1" applyFont="1" applyFill="1" applyBorder="1" applyAlignment="1">
      <alignment horizontal="right" vertical="center" wrapText="1"/>
    </xf>
    <xf numFmtId="3" fontId="9" fillId="4" borderId="7" xfId="0" applyNumberFormat="1" applyFont="1" applyFill="1" applyBorder="1" applyAlignment="1">
      <alignment horizontal="right" vertical="center" wrapText="1"/>
    </xf>
    <xf numFmtId="0" fontId="9" fillId="4" borderId="6" xfId="0" applyFont="1" applyFill="1" applyBorder="1" applyAlignment="1">
      <alignment horizontal="right" vertical="center" wrapText="1"/>
    </xf>
    <xf numFmtId="0" fontId="9" fillId="2" borderId="6" xfId="0" applyFont="1" applyFill="1" applyBorder="1" applyAlignment="1">
      <alignment horizontal="right" vertical="center" wrapText="1"/>
    </xf>
    <xf numFmtId="181" fontId="13" fillId="2" borderId="6" xfId="1" applyNumberFormat="1" applyFont="1" applyFill="1" applyBorder="1" applyAlignment="1">
      <alignment horizontal="right" vertical="center" wrapText="1"/>
    </xf>
    <xf numFmtId="181" fontId="13" fillId="2" borderId="7" xfId="1" applyNumberFormat="1" applyFont="1" applyFill="1" applyBorder="1" applyAlignment="1">
      <alignment horizontal="right" vertical="center" wrapText="1"/>
    </xf>
    <xf numFmtId="2" fontId="9" fillId="4" borderId="7" xfId="0" applyNumberFormat="1" applyFont="1" applyFill="1" applyBorder="1" applyAlignment="1">
      <alignment horizontal="right" vertical="center" wrapText="1"/>
    </xf>
    <xf numFmtId="2" fontId="9" fillId="2" borderId="7" xfId="0" applyNumberFormat="1" applyFont="1" applyFill="1" applyBorder="1" applyAlignment="1">
      <alignment horizontal="right" vertical="center" wrapText="1"/>
    </xf>
    <xf numFmtId="174" fontId="13" fillId="2" borderId="7" xfId="0" applyNumberFormat="1" applyFont="1" applyFill="1" applyBorder="1" applyAlignment="1">
      <alignment horizontal="right" vertical="center"/>
    </xf>
    <xf numFmtId="170" fontId="9" fillId="4" borderId="7" xfId="0" applyNumberFormat="1" applyFont="1" applyFill="1" applyBorder="1" applyAlignment="1">
      <alignment horizontal="right" vertical="center" wrapText="1"/>
    </xf>
    <xf numFmtId="170" fontId="9" fillId="2" borderId="7" xfId="0" applyNumberFormat="1" applyFont="1" applyFill="1" applyBorder="1" applyAlignment="1">
      <alignment horizontal="right" vertical="center" wrapText="1"/>
    </xf>
    <xf numFmtId="0" fontId="13" fillId="2" borderId="7" xfId="0" applyFont="1" applyFill="1" applyBorder="1" applyAlignment="1">
      <alignment horizontal="right" vertical="center" wrapText="1"/>
    </xf>
    <xf numFmtId="173" fontId="37" fillId="2" borderId="12" xfId="14" applyNumberFormat="1" applyFont="1" applyFill="1" applyBorder="1" applyAlignment="1">
      <alignment horizontal="right" vertical="center"/>
    </xf>
    <xf numFmtId="49" fontId="32" fillId="4" borderId="12" xfId="14" applyNumberFormat="1" applyFont="1" applyFill="1" applyBorder="1" applyAlignment="1">
      <alignment horizontal="right" vertical="center"/>
    </xf>
    <xf numFmtId="2" fontId="32" fillId="4" borderId="6" xfId="14" applyNumberFormat="1" applyFont="1" applyFill="1" applyBorder="1" applyAlignment="1">
      <alignment horizontal="right" vertical="center"/>
    </xf>
    <xf numFmtId="2" fontId="32" fillId="3" borderId="6" xfId="14" applyNumberFormat="1" applyFont="1" applyFill="1" applyBorder="1" applyAlignment="1">
      <alignment horizontal="right" vertical="center"/>
    </xf>
    <xf numFmtId="174" fontId="13" fillId="2" borderId="10" xfId="0" applyNumberFormat="1" applyFont="1" applyFill="1" applyBorder="1" applyAlignment="1">
      <alignment horizontal="right" vertical="center"/>
    </xf>
    <xf numFmtId="174" fontId="13" fillId="2" borderId="0" xfId="0" applyNumberFormat="1" applyFont="1" applyFill="1" applyAlignment="1">
      <alignment horizontal="right" vertical="center"/>
    </xf>
    <xf numFmtId="167" fontId="13" fillId="2" borderId="10" xfId="0" applyNumberFormat="1" applyFont="1" applyFill="1" applyBorder="1" applyAlignment="1">
      <alignment horizontal="right" vertical="center"/>
    </xf>
    <xf numFmtId="3" fontId="37" fillId="3" borderId="12" xfId="14" applyNumberFormat="1" applyFont="1" applyFill="1" applyBorder="1" applyAlignment="1">
      <alignment horizontal="right" vertical="center"/>
    </xf>
    <xf numFmtId="172" fontId="37" fillId="3" borderId="12" xfId="14" applyNumberFormat="1" applyFont="1" applyFill="1" applyBorder="1" applyAlignment="1">
      <alignment horizontal="right" vertical="center"/>
    </xf>
    <xf numFmtId="167" fontId="9" fillId="4" borderId="10" xfId="0" applyNumberFormat="1" applyFont="1" applyFill="1" applyBorder="1" applyAlignment="1">
      <alignment horizontal="right" vertical="center"/>
    </xf>
    <xf numFmtId="167" fontId="9" fillId="2" borderId="10" xfId="0" applyNumberFormat="1" applyFont="1" applyFill="1" applyBorder="1" applyAlignment="1">
      <alignment horizontal="right" vertical="center"/>
    </xf>
    <xf numFmtId="172" fontId="37" fillId="3" borderId="10" xfId="14" applyNumberFormat="1" applyFont="1" applyFill="1" applyBorder="1" applyAlignment="1">
      <alignment horizontal="right" vertical="center"/>
    </xf>
    <xf numFmtId="174" fontId="9" fillId="4" borderId="10" xfId="0" applyNumberFormat="1" applyFont="1" applyFill="1" applyBorder="1" applyAlignment="1">
      <alignment horizontal="right" vertical="center"/>
    </xf>
    <xf numFmtId="174" fontId="9" fillId="2" borderId="10" xfId="0" applyNumberFormat="1" applyFont="1" applyFill="1" applyBorder="1" applyAlignment="1">
      <alignment horizontal="right" vertical="center"/>
    </xf>
    <xf numFmtId="172" fontId="37" fillId="3" borderId="9" xfId="14" applyNumberFormat="1" applyFont="1" applyFill="1" applyBorder="1" applyAlignment="1">
      <alignment horizontal="right" vertical="center"/>
    </xf>
    <xf numFmtId="172" fontId="37" fillId="3" borderId="11" xfId="14" applyNumberFormat="1" applyFont="1" applyFill="1" applyBorder="1" applyAlignment="1">
      <alignment horizontal="right" vertical="center"/>
    </xf>
    <xf numFmtId="170" fontId="9" fillId="4" borderId="10" xfId="1" applyNumberFormat="1" applyFont="1" applyFill="1" applyBorder="1" applyAlignment="1">
      <alignment horizontal="right" vertical="center"/>
    </xf>
    <xf numFmtId="170" fontId="13" fillId="2" borderId="10" xfId="1" applyNumberFormat="1" applyFont="1" applyFill="1" applyBorder="1" applyAlignment="1">
      <alignment horizontal="right" vertical="center"/>
    </xf>
    <xf numFmtId="170" fontId="37" fillId="3" borderId="10" xfId="1" applyNumberFormat="1" applyFont="1" applyFill="1" applyBorder="1" applyAlignment="1">
      <alignment horizontal="right" vertical="center"/>
    </xf>
    <xf numFmtId="182" fontId="9" fillId="4" borderId="10" xfId="0" applyNumberFormat="1" applyFont="1" applyFill="1" applyBorder="1" applyAlignment="1">
      <alignment horizontal="right" vertical="center"/>
    </xf>
    <xf numFmtId="182" fontId="9" fillId="2" borderId="10" xfId="0" applyNumberFormat="1" applyFont="1" applyFill="1" applyBorder="1" applyAlignment="1">
      <alignment horizontal="right" vertical="center"/>
    </xf>
    <xf numFmtId="182" fontId="13" fillId="2" borderId="10" xfId="0" applyNumberFormat="1" applyFont="1" applyFill="1" applyBorder="1" applyAlignment="1">
      <alignment horizontal="right" vertical="center"/>
    </xf>
    <xf numFmtId="2" fontId="9" fillId="4" borderId="8" xfId="0" applyNumberFormat="1" applyFont="1" applyFill="1" applyBorder="1" applyAlignment="1">
      <alignment horizontal="right" vertical="center" wrapText="1"/>
    </xf>
    <xf numFmtId="2" fontId="9" fillId="2" borderId="8" xfId="0" applyNumberFormat="1" applyFont="1" applyFill="1" applyBorder="1" applyAlignment="1">
      <alignment horizontal="right" vertical="center" wrapText="1"/>
    </xf>
    <xf numFmtId="181" fontId="13" fillId="2" borderId="8" xfId="1" applyNumberFormat="1" applyFont="1" applyFill="1" applyBorder="1" applyAlignment="1">
      <alignment horizontal="right" vertical="center" wrapText="1"/>
    </xf>
    <xf numFmtId="181" fontId="13" fillId="0" borderId="7" xfId="1" applyNumberFormat="1" applyFont="1" applyBorder="1" applyAlignment="1">
      <alignment horizontal="right" vertical="center" wrapText="1"/>
    </xf>
    <xf numFmtId="170" fontId="9" fillId="4" borderId="12" xfId="1" applyNumberFormat="1" applyFont="1" applyFill="1" applyBorder="1" applyAlignment="1">
      <alignment horizontal="right" vertical="center" wrapText="1"/>
    </xf>
    <xf numFmtId="170" fontId="9" fillId="2" borderId="12" xfId="1" quotePrefix="1" applyNumberFormat="1" applyFont="1" applyFill="1" applyBorder="1" applyAlignment="1">
      <alignment horizontal="right" vertical="center" wrapText="1"/>
    </xf>
    <xf numFmtId="181" fontId="13" fillId="2" borderId="12" xfId="1" applyNumberFormat="1" applyFont="1" applyFill="1" applyBorder="1" applyAlignment="1">
      <alignment horizontal="right" vertical="center" wrapText="1"/>
    </xf>
    <xf numFmtId="175" fontId="9" fillId="2" borderId="10" xfId="0" applyNumberFormat="1" applyFont="1" applyFill="1" applyBorder="1" applyAlignment="1">
      <alignment horizontal="right" vertical="center" wrapText="1"/>
    </xf>
    <xf numFmtId="0" fontId="12" fillId="2" borderId="3" xfId="0" applyFont="1" applyFill="1" applyBorder="1" applyAlignment="1">
      <alignment horizontal="left" vertical="center"/>
    </xf>
    <xf numFmtId="0" fontId="9" fillId="2" borderId="9" xfId="0" applyFont="1" applyFill="1" applyBorder="1" applyAlignment="1">
      <alignment horizontal="center" vertical="center"/>
    </xf>
    <xf numFmtId="0" fontId="9" fillId="2" borderId="10" xfId="0" applyFont="1" applyFill="1" applyBorder="1" applyAlignment="1">
      <alignment horizontal="left" vertical="center" wrapText="1" indent="3"/>
    </xf>
    <xf numFmtId="0" fontId="9" fillId="2" borderId="7" xfId="0" applyFont="1" applyFill="1" applyBorder="1" applyAlignment="1">
      <alignment horizontal="left" vertical="center" wrapText="1" indent="2"/>
    </xf>
    <xf numFmtId="0" fontId="9" fillId="2" borderId="7" xfId="0" applyFont="1" applyFill="1" applyBorder="1" applyAlignment="1">
      <alignment horizontal="left" vertical="center" wrapText="1" indent="4"/>
    </xf>
    <xf numFmtId="0" fontId="9" fillId="3" borderId="9" xfId="0" applyFont="1" applyFill="1" applyBorder="1" applyAlignment="1">
      <alignment horizontal="left" vertical="center" wrapText="1" indent="2"/>
    </xf>
    <xf numFmtId="175" fontId="32" fillId="6" borderId="0" xfId="14" applyNumberFormat="1" applyFont="1" applyFill="1" applyAlignment="1">
      <alignment horizontal="right" vertical="center"/>
    </xf>
    <xf numFmtId="3" fontId="9" fillId="6" borderId="8" xfId="0" applyNumberFormat="1" applyFont="1" applyFill="1" applyBorder="1" applyAlignment="1">
      <alignment horizontal="right" vertical="center" wrapText="1"/>
    </xf>
    <xf numFmtId="3" fontId="9" fillId="6" borderId="7" xfId="0" applyNumberFormat="1" applyFont="1" applyFill="1" applyBorder="1" applyAlignment="1">
      <alignment horizontal="right" vertical="center" wrapText="1"/>
    </xf>
    <xf numFmtId="0" fontId="9" fillId="6" borderId="7" xfId="0" applyFont="1" applyFill="1" applyBorder="1" applyAlignment="1">
      <alignment horizontal="right" vertical="center" wrapText="1"/>
    </xf>
    <xf numFmtId="0" fontId="9" fillId="6" borderId="6" xfId="0" applyFont="1" applyFill="1" applyBorder="1" applyAlignment="1">
      <alignment horizontal="right" vertical="center" wrapText="1"/>
    </xf>
    <xf numFmtId="172" fontId="13" fillId="2" borderId="7" xfId="1" applyNumberFormat="1" applyFont="1" applyFill="1" applyBorder="1" applyAlignment="1">
      <alignment horizontal="right" vertical="center" wrapText="1"/>
    </xf>
    <xf numFmtId="173" fontId="13" fillId="2" borderId="10" xfId="0" applyNumberFormat="1" applyFont="1" applyFill="1" applyBorder="1" applyAlignment="1">
      <alignment horizontal="right" vertical="center" wrapText="1"/>
    </xf>
    <xf numFmtId="4" fontId="13" fillId="2" borderId="10" xfId="0" applyNumberFormat="1" applyFont="1" applyFill="1" applyBorder="1" applyAlignment="1">
      <alignment horizontal="right" vertical="center" wrapText="1"/>
    </xf>
    <xf numFmtId="177" fontId="9" fillId="4" borderId="10" xfId="0" applyNumberFormat="1" applyFont="1" applyFill="1" applyBorder="1" applyAlignment="1">
      <alignment horizontal="right" vertical="center"/>
    </xf>
    <xf numFmtId="177" fontId="9" fillId="2" borderId="10" xfId="0" applyNumberFormat="1" applyFont="1" applyFill="1" applyBorder="1" applyAlignment="1">
      <alignment horizontal="right" vertical="center"/>
    </xf>
    <xf numFmtId="177" fontId="13" fillId="2" borderId="10" xfId="0" applyNumberFormat="1" applyFont="1" applyFill="1" applyBorder="1" applyAlignment="1">
      <alignment horizontal="right" vertical="center"/>
    </xf>
    <xf numFmtId="177" fontId="9" fillId="4" borderId="0" xfId="0" applyNumberFormat="1" applyFont="1" applyFill="1" applyAlignment="1">
      <alignment horizontal="right" vertical="center"/>
    </xf>
    <xf numFmtId="177" fontId="9" fillId="2" borderId="0" xfId="0" applyNumberFormat="1" applyFont="1" applyFill="1" applyAlignment="1">
      <alignment horizontal="right" vertical="center"/>
    </xf>
    <xf numFmtId="177" fontId="13" fillId="2" borderId="0" xfId="0" applyNumberFormat="1" applyFont="1" applyFill="1" applyAlignment="1">
      <alignment horizontal="right" vertical="center"/>
    </xf>
    <xf numFmtId="166" fontId="32" fillId="4" borderId="10" xfId="14" applyNumberFormat="1" applyFont="1" applyFill="1" applyBorder="1" applyAlignment="1">
      <alignment horizontal="right" vertical="center"/>
    </xf>
    <xf numFmtId="166" fontId="32" fillId="3" borderId="10" xfId="14" applyNumberFormat="1" applyFont="1" applyFill="1" applyBorder="1" applyAlignment="1">
      <alignment horizontal="right" vertical="center"/>
    </xf>
    <xf numFmtId="166" fontId="37" fillId="3" borderId="10" xfId="14" applyNumberFormat="1" applyFont="1" applyFill="1" applyBorder="1" applyAlignment="1">
      <alignment horizontal="right" vertical="center"/>
    </xf>
    <xf numFmtId="167" fontId="9" fillId="4" borderId="11" xfId="0" applyNumberFormat="1" applyFont="1" applyFill="1" applyBorder="1" applyAlignment="1">
      <alignment horizontal="right" vertical="center"/>
    </xf>
    <xf numFmtId="167" fontId="9" fillId="2" borderId="11" xfId="0" applyNumberFormat="1" applyFont="1" applyFill="1" applyBorder="1" applyAlignment="1">
      <alignment horizontal="right" vertical="center"/>
    </xf>
    <xf numFmtId="167" fontId="13" fillId="2" borderId="11" xfId="0" applyNumberFormat="1" applyFont="1" applyFill="1" applyBorder="1" applyAlignment="1">
      <alignment horizontal="right" vertical="center"/>
    </xf>
    <xf numFmtId="1" fontId="32" fillId="4" borderId="6" xfId="14" applyNumberFormat="1" applyFont="1" applyFill="1" applyBorder="1" applyAlignment="1">
      <alignment horizontal="right" vertical="center"/>
    </xf>
    <xf numFmtId="1" fontId="32" fillId="3" borderId="6" xfId="14" applyNumberFormat="1" applyFont="1" applyFill="1" applyBorder="1" applyAlignment="1">
      <alignment horizontal="right" vertical="center"/>
    </xf>
    <xf numFmtId="1" fontId="37" fillId="3" borderId="12" xfId="14" applyNumberFormat="1" applyFont="1" applyFill="1" applyBorder="1" applyAlignment="1">
      <alignment horizontal="right" vertical="center"/>
    </xf>
    <xf numFmtId="0" fontId="9" fillId="6" borderId="12" xfId="0" applyFont="1" applyFill="1" applyBorder="1" applyAlignment="1">
      <alignment horizontal="center" vertical="center"/>
    </xf>
    <xf numFmtId="0" fontId="9" fillId="6" borderId="10" xfId="0" applyFont="1" applyFill="1" applyBorder="1" applyAlignment="1">
      <alignment horizontal="center" vertical="center"/>
    </xf>
    <xf numFmtId="177" fontId="13" fillId="2" borderId="7" xfId="0" applyNumberFormat="1" applyFont="1" applyFill="1" applyBorder="1" applyAlignment="1">
      <alignment horizontal="right" vertical="center"/>
    </xf>
    <xf numFmtId="171" fontId="32" fillId="3" borderId="4" xfId="14" applyNumberFormat="1" applyFont="1" applyFill="1" applyBorder="1" applyAlignment="1">
      <alignment horizontal="left" vertical="center"/>
    </xf>
    <xf numFmtId="171" fontId="32" fillId="3" borderId="5" xfId="14" applyNumberFormat="1" applyFont="1" applyFill="1" applyBorder="1" applyAlignment="1">
      <alignment horizontal="left" vertical="center"/>
    </xf>
    <xf numFmtId="172" fontId="32" fillId="3" borderId="5" xfId="14" applyNumberFormat="1" applyFont="1" applyFill="1" applyBorder="1" applyAlignment="1">
      <alignment horizontal="left" vertical="center"/>
    </xf>
    <xf numFmtId="166" fontId="32" fillId="3" borderId="5" xfId="14" applyNumberFormat="1" applyFont="1" applyFill="1" applyBorder="1" applyAlignment="1">
      <alignment horizontal="left" vertical="center"/>
    </xf>
    <xf numFmtId="173" fontId="32" fillId="3" borderId="4" xfId="14" applyNumberFormat="1" applyFont="1" applyFill="1" applyBorder="1" applyAlignment="1">
      <alignment horizontal="left" vertical="center"/>
    </xf>
    <xf numFmtId="171" fontId="36" fillId="3" borderId="6" xfId="14" applyNumberFormat="1" applyFont="1" applyFill="1" applyBorder="1" applyAlignment="1">
      <alignment horizontal="left" vertical="center"/>
    </xf>
    <xf numFmtId="173" fontId="32" fillId="3" borderId="4" xfId="14" applyNumberFormat="1" applyFont="1" applyFill="1" applyBorder="1" applyAlignment="1">
      <alignment horizontal="left" vertical="center" indent="1"/>
    </xf>
    <xf numFmtId="173" fontId="32" fillId="3" borderId="4" xfId="14" applyNumberFormat="1" applyFont="1" applyFill="1" applyBorder="1" applyAlignment="1">
      <alignment horizontal="left" vertical="center" indent="2"/>
    </xf>
    <xf numFmtId="173" fontId="36" fillId="3" borderId="4" xfId="14" applyNumberFormat="1" applyFont="1" applyFill="1" applyBorder="1" applyAlignment="1">
      <alignment horizontal="left" vertical="center"/>
    </xf>
    <xf numFmtId="0" fontId="9" fillId="2" borderId="0" xfId="0" applyFont="1" applyFill="1" applyAlignment="1">
      <alignment horizontal="left" vertical="center"/>
    </xf>
    <xf numFmtId="0" fontId="25" fillId="2" borderId="0" xfId="0" applyFont="1" applyFill="1" applyAlignment="1">
      <alignment horizontal="left"/>
    </xf>
    <xf numFmtId="170" fontId="32" fillId="4" borderId="4" xfId="1" applyNumberFormat="1" applyFont="1" applyFill="1" applyBorder="1" applyAlignment="1">
      <alignment horizontal="right" vertical="center"/>
    </xf>
    <xf numFmtId="175" fontId="32" fillId="4" borderId="4" xfId="14" applyNumberFormat="1" applyFont="1" applyFill="1" applyBorder="1" applyAlignment="1">
      <alignment horizontal="right" vertical="center"/>
    </xf>
    <xf numFmtId="175" fontId="32" fillId="3" borderId="4" xfId="14" applyNumberFormat="1" applyFont="1" applyFill="1" applyBorder="1" applyAlignment="1">
      <alignment horizontal="right" vertical="center"/>
    </xf>
    <xf numFmtId="169" fontId="32" fillId="3" borderId="4" xfId="14" applyNumberFormat="1" applyFont="1" applyFill="1" applyBorder="1" applyAlignment="1">
      <alignment horizontal="right" vertical="center"/>
    </xf>
    <xf numFmtId="0" fontId="40" fillId="2" borderId="0" xfId="0" applyFont="1" applyFill="1" applyAlignment="1">
      <alignment horizontal="left" vertical="top" indent="1"/>
    </xf>
    <xf numFmtId="0" fontId="54" fillId="2" borderId="0" xfId="0" applyFont="1" applyFill="1" applyAlignment="1">
      <alignment horizontal="left" vertical="center"/>
    </xf>
    <xf numFmtId="0" fontId="54" fillId="2" borderId="0" xfId="0" applyFont="1" applyFill="1" applyAlignment="1">
      <alignment vertical="center"/>
    </xf>
    <xf numFmtId="171" fontId="32" fillId="4" borderId="9" xfId="21" applyNumberFormat="1" applyFont="1" applyFill="1" applyBorder="1" applyAlignment="1">
      <alignment horizontal="right" vertical="top"/>
    </xf>
    <xf numFmtId="171" fontId="32" fillId="0" borderId="9" xfId="21" applyNumberFormat="1" applyFont="1" applyBorder="1" applyAlignment="1">
      <alignment horizontal="right" vertical="top"/>
    </xf>
    <xf numFmtId="171" fontId="37" fillId="0" borderId="9" xfId="21" applyNumberFormat="1" applyFont="1" applyBorder="1" applyAlignment="1">
      <alignment horizontal="right" vertical="top"/>
    </xf>
    <xf numFmtId="172" fontId="37" fillId="0" borderId="9" xfId="21" applyNumberFormat="1" applyFont="1" applyBorder="1" applyAlignment="1">
      <alignment horizontal="right" vertical="top"/>
    </xf>
    <xf numFmtId="171" fontId="32" fillId="4" borderId="10" xfId="21" applyNumberFormat="1" applyFont="1" applyFill="1" applyBorder="1" applyAlignment="1">
      <alignment horizontal="right" vertical="top"/>
    </xf>
    <xf numFmtId="171" fontId="32" fillId="0" borderId="10" xfId="21" applyNumberFormat="1" applyFont="1" applyBorder="1" applyAlignment="1">
      <alignment horizontal="right" vertical="top"/>
    </xf>
    <xf numFmtId="171" fontId="37" fillId="0" borderId="10" xfId="21" applyNumberFormat="1" applyFont="1" applyBorder="1" applyAlignment="1">
      <alignment horizontal="right" vertical="top"/>
    </xf>
    <xf numFmtId="172" fontId="37" fillId="0" borderId="10" xfId="21" applyNumberFormat="1" applyFont="1" applyBorder="1" applyAlignment="1">
      <alignment horizontal="right" vertical="top"/>
    </xf>
    <xf numFmtId="171" fontId="32" fillId="4" borderId="0" xfId="21" applyNumberFormat="1" applyFont="1" applyFill="1" applyAlignment="1">
      <alignment horizontal="right" vertical="top"/>
    </xf>
    <xf numFmtId="171" fontId="32" fillId="0" borderId="0" xfId="21" applyNumberFormat="1" applyFont="1" applyAlignment="1">
      <alignment horizontal="right" vertical="top"/>
    </xf>
    <xf numFmtId="171" fontId="37" fillId="0" borderId="0" xfId="21" applyNumberFormat="1" applyFont="1" applyAlignment="1">
      <alignment horizontal="right" vertical="top"/>
    </xf>
    <xf numFmtId="172" fontId="37" fillId="0" borderId="0" xfId="21" applyNumberFormat="1" applyFont="1" applyAlignment="1">
      <alignment horizontal="right" vertical="top"/>
    </xf>
    <xf numFmtId="171" fontId="32" fillId="0" borderId="22" xfId="21" applyNumberFormat="1" applyFont="1" applyBorder="1" applyAlignment="1">
      <alignment horizontal="right" vertical="top"/>
    </xf>
    <xf numFmtId="172" fontId="32" fillId="4" borderId="9" xfId="21" applyNumberFormat="1" applyFont="1" applyFill="1" applyBorder="1" applyAlignment="1">
      <alignment horizontal="right" vertical="top"/>
    </xf>
    <xf numFmtId="172" fontId="32" fillId="0" borderId="9" xfId="21" applyNumberFormat="1" applyFont="1" applyBorder="1" applyAlignment="1">
      <alignment horizontal="right" vertical="top"/>
    </xf>
    <xf numFmtId="172" fontId="32" fillId="0" borderId="0" xfId="21" applyNumberFormat="1" applyFont="1" applyAlignment="1">
      <alignment horizontal="right" vertical="top"/>
    </xf>
    <xf numFmtId="172" fontId="32" fillId="4" borderId="0" xfId="21" applyNumberFormat="1" applyFont="1" applyFill="1" applyAlignment="1">
      <alignment horizontal="right" vertical="top"/>
    </xf>
    <xf numFmtId="172" fontId="32" fillId="0" borderId="21" xfId="21" applyNumberFormat="1" applyFont="1" applyBorder="1" applyAlignment="1">
      <alignment horizontal="right" vertical="top"/>
    </xf>
    <xf numFmtId="172" fontId="32" fillId="4" borderId="10" xfId="21" applyNumberFormat="1" applyFont="1" applyFill="1" applyBorder="1" applyAlignment="1">
      <alignment horizontal="right" vertical="top"/>
    </xf>
    <xf numFmtId="172" fontId="32" fillId="0" borderId="10" xfId="21" applyNumberFormat="1" applyFont="1" applyBorder="1" applyAlignment="1">
      <alignment horizontal="right" vertical="top"/>
    </xf>
    <xf numFmtId="173" fontId="32" fillId="4" borderId="9" xfId="21" applyNumberFormat="1" applyFont="1" applyFill="1" applyBorder="1" applyAlignment="1">
      <alignment horizontal="right" vertical="top"/>
    </xf>
    <xf numFmtId="173" fontId="32" fillId="0" borderId="9" xfId="21" applyNumberFormat="1" applyFont="1" applyBorder="1" applyAlignment="1">
      <alignment horizontal="right" vertical="top"/>
    </xf>
    <xf numFmtId="173" fontId="37" fillId="0" borderId="9" xfId="21" applyNumberFormat="1" applyFont="1" applyBorder="1" applyAlignment="1">
      <alignment horizontal="right" vertical="top"/>
    </xf>
    <xf numFmtId="166" fontId="9" fillId="5" borderId="19" xfId="0" applyNumberFormat="1" applyFont="1" applyFill="1" applyBorder="1" applyAlignment="1">
      <alignment horizontal="right" vertical="center"/>
    </xf>
    <xf numFmtId="170" fontId="32" fillId="4" borderId="7" xfId="14" applyNumberFormat="1" applyFont="1" applyFill="1" applyBorder="1" applyAlignment="1">
      <alignment horizontal="right" vertical="center"/>
    </xf>
    <xf numFmtId="171" fontId="36" fillId="0" borderId="6" xfId="14" applyNumberFormat="1" applyFont="1" applyBorder="1" applyAlignment="1">
      <alignment horizontal="right" vertical="top"/>
    </xf>
    <xf numFmtId="10" fontId="32" fillId="4" borderId="6" xfId="1" applyNumberFormat="1" applyFont="1" applyFill="1" applyBorder="1" applyAlignment="1">
      <alignment horizontal="right" vertical="center"/>
    </xf>
    <xf numFmtId="10" fontId="36" fillId="4" borderId="6" xfId="1" applyNumberFormat="1" applyFont="1" applyFill="1" applyBorder="1" applyAlignment="1">
      <alignment horizontal="right" vertical="center"/>
    </xf>
    <xf numFmtId="0" fontId="40" fillId="0" borderId="20" xfId="0" applyFont="1" applyBorder="1" applyAlignment="1"/>
    <xf numFmtId="0" fontId="40" fillId="0" borderId="0" xfId="0" applyFont="1" applyAlignment="1"/>
    <xf numFmtId="170" fontId="36" fillId="4" borderId="6" xfId="1" applyNumberFormat="1" applyFont="1" applyFill="1" applyBorder="1" applyAlignment="1">
      <alignment horizontal="right" vertical="center"/>
    </xf>
    <xf numFmtId="2" fontId="9" fillId="4" borderId="12" xfId="1" applyNumberFormat="1" applyFont="1" applyFill="1" applyBorder="1" applyAlignment="1">
      <alignment horizontal="right" vertical="center" wrapText="1"/>
    </xf>
    <xf numFmtId="2" fontId="9" fillId="2" borderId="12" xfId="1" applyNumberFormat="1" applyFont="1" applyFill="1" applyBorder="1" applyAlignment="1">
      <alignment horizontal="right" vertical="center" wrapText="1"/>
    </xf>
    <xf numFmtId="0" fontId="13" fillId="2" borderId="0" xfId="0" applyFont="1" applyFill="1" applyAlignment="1">
      <alignment horizontal="left" vertical="center"/>
    </xf>
    <xf numFmtId="49" fontId="32" fillId="3" borderId="12" xfId="14" applyNumberFormat="1" applyFont="1" applyFill="1" applyBorder="1" applyAlignment="1">
      <alignment horizontal="right" vertical="center"/>
    </xf>
    <xf numFmtId="49" fontId="37" fillId="3" borderId="12" xfId="14" applyNumberFormat="1" applyFont="1" applyFill="1" applyBorder="1" applyAlignment="1">
      <alignment horizontal="right" vertical="center"/>
    </xf>
    <xf numFmtId="49" fontId="37" fillId="3" borderId="7" xfId="14" applyNumberFormat="1" applyFont="1" applyFill="1" applyBorder="1" applyAlignment="1">
      <alignment horizontal="right" vertical="top"/>
    </xf>
    <xf numFmtId="49" fontId="9" fillId="2" borderId="10" xfId="0" applyNumberFormat="1" applyFont="1" applyFill="1" applyBorder="1" applyAlignment="1">
      <alignment horizontal="right" vertical="center"/>
    </xf>
    <xf numFmtId="49" fontId="13" fillId="2" borderId="10" xfId="0" applyNumberFormat="1" applyFont="1" applyFill="1" applyBorder="1" applyAlignment="1">
      <alignment horizontal="right" vertical="center" wrapText="1"/>
    </xf>
    <xf numFmtId="49" fontId="32" fillId="4" borderId="12" xfId="1" applyNumberFormat="1" applyFont="1" applyFill="1" applyBorder="1" applyAlignment="1">
      <alignment horizontal="right" vertical="center"/>
    </xf>
    <xf numFmtId="49" fontId="9" fillId="2" borderId="10" xfId="1" applyNumberFormat="1" applyFont="1" applyFill="1" applyBorder="1" applyAlignment="1">
      <alignment horizontal="right" vertical="center"/>
    </xf>
    <xf numFmtId="49" fontId="13" fillId="2" borderId="10" xfId="1" applyNumberFormat="1" applyFont="1" applyFill="1" applyBorder="1" applyAlignment="1">
      <alignment horizontal="right" vertical="center" wrapText="1"/>
    </xf>
    <xf numFmtId="0" fontId="9" fillId="3" borderId="9" xfId="0" applyFont="1" applyFill="1" applyBorder="1" applyAlignment="1">
      <alignment horizontal="left" vertical="center" wrapText="1" indent="4"/>
    </xf>
    <xf numFmtId="0" fontId="9" fillId="2" borderId="7" xfId="0" applyFont="1" applyFill="1" applyBorder="1" applyAlignment="1">
      <alignment horizontal="left" vertical="center" wrapText="1" indent="6"/>
    </xf>
    <xf numFmtId="0" fontId="9" fillId="2" borderId="8" xfId="0" applyFont="1" applyFill="1" applyBorder="1" applyAlignment="1">
      <alignment horizontal="left" vertical="center" wrapText="1" indent="6"/>
    </xf>
    <xf numFmtId="0" fontId="9" fillId="3" borderId="9" xfId="0" applyFont="1" applyFill="1" applyBorder="1" applyAlignment="1">
      <alignment horizontal="left" vertical="center" wrapText="1" indent="6"/>
    </xf>
    <xf numFmtId="0" fontId="9" fillId="2" borderId="7" xfId="0" applyFont="1" applyFill="1" applyBorder="1" applyAlignment="1">
      <alignment horizontal="left" vertical="center" wrapText="1" indent="8"/>
    </xf>
    <xf numFmtId="0" fontId="9" fillId="2" borderId="6" xfId="0" applyFont="1" applyFill="1" applyBorder="1" applyAlignment="1">
      <alignment horizontal="left" vertical="center" wrapText="1" indent="6"/>
    </xf>
    <xf numFmtId="0" fontId="11" fillId="7" borderId="0" xfId="0" applyFont="1" applyFill="1" applyAlignment="1">
      <alignment horizontal="right" vertical="center" wrapText="1"/>
    </xf>
    <xf numFmtId="0" fontId="11" fillId="7" borderId="0" xfId="0" applyFont="1" applyFill="1" applyAlignment="1">
      <alignment horizontal="center" vertical="center"/>
    </xf>
    <xf numFmtId="0" fontId="27" fillId="7" borderId="0" xfId="0" applyFont="1" applyFill="1" applyAlignment="1">
      <alignment horizontal="right" vertical="center" wrapText="1"/>
    </xf>
    <xf numFmtId="0" fontId="81" fillId="2" borderId="0" xfId="0" applyFont="1" applyFill="1" applyAlignment="1">
      <alignment wrapText="1"/>
    </xf>
    <xf numFmtId="14" fontId="11" fillId="7" borderId="0" xfId="0" applyNumberFormat="1" applyFont="1" applyFill="1" applyAlignment="1">
      <alignment horizontal="right" vertical="center" wrapText="1"/>
    </xf>
    <xf numFmtId="0" fontId="82" fillId="0" borderId="0" xfId="0" applyFont="1" applyAlignment="1">
      <alignment horizontal="left" wrapText="1"/>
    </xf>
    <xf numFmtId="0" fontId="11" fillId="7" borderId="0" xfId="0" applyFont="1" applyFill="1" applyAlignment="1">
      <alignment horizontal="right" vertical="center"/>
    </xf>
    <xf numFmtId="0" fontId="9" fillId="3" borderId="23" xfId="0" applyFont="1" applyFill="1" applyBorder="1" applyAlignment="1">
      <alignment horizontal="left" vertical="center" wrapText="1"/>
    </xf>
    <xf numFmtId="0" fontId="9" fillId="3" borderId="23" xfId="0" applyFont="1" applyFill="1" applyBorder="1" applyAlignment="1">
      <alignment horizontal="right" vertical="center"/>
    </xf>
    <xf numFmtId="171" fontId="32" fillId="4" borderId="23" xfId="14" applyNumberFormat="1" applyFont="1" applyFill="1" applyBorder="1" applyAlignment="1">
      <alignment horizontal="right" vertical="center"/>
    </xf>
    <xf numFmtId="171" fontId="32" fillId="3" borderId="23" xfId="14" applyNumberFormat="1" applyFont="1" applyFill="1" applyBorder="1" applyAlignment="1">
      <alignment horizontal="right" vertical="center"/>
    </xf>
    <xf numFmtId="171" fontId="37" fillId="3" borderId="23" xfId="14" applyNumberFormat="1" applyFont="1" applyFill="1" applyBorder="1" applyAlignment="1">
      <alignment horizontal="right" vertical="center"/>
    </xf>
    <xf numFmtId="172" fontId="37" fillId="3" borderId="23" xfId="14" applyNumberFormat="1" applyFont="1" applyFill="1" applyBorder="1" applyAlignment="1">
      <alignment horizontal="right" vertical="center"/>
    </xf>
    <xf numFmtId="0" fontId="40" fillId="0" borderId="0" xfId="0" applyFont="1" applyBorder="1"/>
    <xf numFmtId="0" fontId="12" fillId="3" borderId="24" xfId="0" applyFont="1" applyFill="1" applyBorder="1" applyAlignment="1">
      <alignment horizontal="right" vertical="center"/>
    </xf>
    <xf numFmtId="171" fontId="36" fillId="4" borderId="24" xfId="14" applyNumberFormat="1" applyFont="1" applyFill="1" applyBorder="1" applyAlignment="1">
      <alignment horizontal="right" vertical="center"/>
    </xf>
    <xf numFmtId="171" fontId="36" fillId="3" borderId="24" xfId="14" applyNumberFormat="1" applyFont="1" applyFill="1" applyBorder="1" applyAlignment="1">
      <alignment horizontal="right" vertical="center"/>
    </xf>
    <xf numFmtId="171" fontId="47" fillId="3" borderId="24" xfId="14" applyNumberFormat="1" applyFont="1" applyFill="1" applyBorder="1" applyAlignment="1">
      <alignment horizontal="right" vertical="center"/>
    </xf>
    <xf numFmtId="0" fontId="12" fillId="3" borderId="24" xfId="0" applyFont="1" applyFill="1" applyBorder="1" applyAlignment="1">
      <alignment horizontal="left" vertical="center" wrapText="1"/>
    </xf>
    <xf numFmtId="172" fontId="47" fillId="3" borderId="24" xfId="14" applyNumberFormat="1" applyFont="1" applyFill="1" applyBorder="1" applyAlignment="1">
      <alignment horizontal="right" vertical="center"/>
    </xf>
    <xf numFmtId="9" fontId="27" fillId="7" borderId="0" xfId="0" applyNumberFormat="1" applyFont="1" applyFill="1" applyAlignment="1">
      <alignment horizontal="right" vertical="center"/>
    </xf>
    <xf numFmtId="0" fontId="12" fillId="3" borderId="25" xfId="0" applyFont="1" applyFill="1" applyBorder="1" applyAlignment="1">
      <alignment horizontal="left" vertical="center" wrapText="1"/>
    </xf>
    <xf numFmtId="0" fontId="12" fillId="3" borderId="25" xfId="0" applyFont="1" applyFill="1" applyBorder="1" applyAlignment="1">
      <alignment horizontal="right" vertical="center"/>
    </xf>
    <xf numFmtId="171" fontId="36" fillId="4" borderId="25" xfId="14" applyNumberFormat="1" applyFont="1" applyFill="1" applyBorder="1" applyAlignment="1">
      <alignment horizontal="right" vertical="center"/>
    </xf>
    <xf numFmtId="171" fontId="36" fillId="3" borderId="25" xfId="14" applyNumberFormat="1" applyFont="1" applyFill="1" applyBorder="1" applyAlignment="1">
      <alignment horizontal="right" vertical="center"/>
    </xf>
    <xf numFmtId="171" fontId="47" fillId="3" borderId="25" xfId="14" applyNumberFormat="1" applyFont="1" applyFill="1" applyBorder="1" applyAlignment="1">
      <alignment horizontal="right" vertical="center"/>
    </xf>
    <xf numFmtId="172" fontId="47" fillId="3" borderId="25" xfId="14" applyNumberFormat="1" applyFont="1" applyFill="1" applyBorder="1" applyAlignment="1">
      <alignment horizontal="right" vertical="center"/>
    </xf>
    <xf numFmtId="49" fontId="9" fillId="3" borderId="8" xfId="0" applyNumberFormat="1" applyFont="1" applyFill="1" applyBorder="1" applyAlignment="1">
      <alignment horizontal="left" vertical="center" wrapText="1"/>
    </xf>
    <xf numFmtId="0" fontId="13" fillId="3" borderId="9" xfId="0" applyFont="1" applyFill="1" applyBorder="1" applyAlignment="1">
      <alignment horizontal="left" vertical="center" wrapText="1"/>
    </xf>
    <xf numFmtId="0" fontId="9" fillId="3" borderId="9" xfId="0" applyFont="1" applyFill="1" applyBorder="1" applyAlignment="1">
      <alignment horizontal="right" vertical="center"/>
    </xf>
    <xf numFmtId="170" fontId="32" fillId="4" borderId="9" xfId="1" applyNumberFormat="1" applyFont="1" applyFill="1" applyBorder="1" applyAlignment="1">
      <alignment horizontal="right" vertical="center"/>
    </xf>
    <xf numFmtId="170" fontId="32" fillId="3" borderId="9" xfId="1" applyNumberFormat="1" applyFont="1" applyFill="1" applyBorder="1" applyAlignment="1">
      <alignment horizontal="right" vertical="center"/>
    </xf>
    <xf numFmtId="170" fontId="37" fillId="3" borderId="9" xfId="1" applyNumberFormat="1" applyFont="1" applyFill="1" applyBorder="1" applyAlignment="1">
      <alignment horizontal="right" vertical="center"/>
    </xf>
    <xf numFmtId="49" fontId="11" fillId="7" borderId="0" xfId="0" applyNumberFormat="1" applyFont="1" applyFill="1" applyAlignment="1">
      <alignment horizontal="right" vertical="center" wrapText="1"/>
    </xf>
    <xf numFmtId="0" fontId="12" fillId="3" borderId="9" xfId="0" applyFont="1" applyFill="1" applyBorder="1" applyAlignment="1">
      <alignment horizontal="right" vertical="center"/>
    </xf>
    <xf numFmtId="0" fontId="9" fillId="3" borderId="0" xfId="0" applyFont="1" applyFill="1" applyBorder="1" applyAlignment="1">
      <alignment horizontal="left" vertical="center" wrapText="1"/>
    </xf>
    <xf numFmtId="0" fontId="9" fillId="3" borderId="0" xfId="0" applyFont="1" applyFill="1" applyBorder="1" applyAlignment="1">
      <alignment horizontal="right" vertical="center"/>
    </xf>
    <xf numFmtId="0" fontId="9" fillId="5" borderId="0" xfId="0" applyFont="1" applyFill="1" applyBorder="1" applyAlignment="1">
      <alignment horizontal="right" vertical="center"/>
    </xf>
    <xf numFmtId="0" fontId="9" fillId="6" borderId="0" xfId="0" applyFont="1" applyFill="1" applyBorder="1" applyAlignment="1">
      <alignment horizontal="right" vertical="center"/>
    </xf>
    <xf numFmtId="0" fontId="12" fillId="5" borderId="24" xfId="0" applyFont="1" applyFill="1" applyBorder="1" applyAlignment="1">
      <alignment horizontal="right" vertical="center"/>
    </xf>
    <xf numFmtId="166" fontId="12" fillId="6" borderId="24" xfId="0" applyNumberFormat="1" applyFont="1" applyFill="1" applyBorder="1" applyAlignment="1">
      <alignment horizontal="right" vertical="center"/>
    </xf>
    <xf numFmtId="0" fontId="15" fillId="6" borderId="24" xfId="0" applyFont="1" applyFill="1" applyBorder="1" applyAlignment="1">
      <alignment horizontal="right" vertical="center"/>
    </xf>
    <xf numFmtId="170" fontId="15" fillId="6" borderId="24" xfId="0" applyNumberFormat="1" applyFont="1" applyFill="1" applyBorder="1" applyAlignment="1">
      <alignment horizontal="right" vertical="center"/>
    </xf>
    <xf numFmtId="171" fontId="37" fillId="3" borderId="0" xfId="14" applyNumberFormat="1" applyFont="1" applyFill="1" applyBorder="1" applyAlignment="1">
      <alignment horizontal="right" vertical="center"/>
    </xf>
    <xf numFmtId="172" fontId="37" fillId="3" borderId="0" xfId="14" applyNumberFormat="1" applyFont="1" applyFill="1" applyBorder="1" applyAlignment="1">
      <alignment horizontal="right" vertical="center"/>
    </xf>
    <xf numFmtId="0" fontId="13" fillId="3" borderId="0" xfId="0" applyFont="1" applyFill="1" applyBorder="1" applyAlignment="1">
      <alignment horizontal="left" vertical="center" wrapText="1"/>
    </xf>
    <xf numFmtId="0" fontId="9" fillId="0" borderId="11" xfId="0" applyFont="1" applyBorder="1" applyAlignment="1">
      <alignment horizontal="left" vertical="center" wrapText="1" indent="1"/>
    </xf>
    <xf numFmtId="0" fontId="12" fillId="3" borderId="27" xfId="0" applyFont="1" applyFill="1" applyBorder="1" applyAlignment="1">
      <alignment horizontal="right" vertical="center"/>
    </xf>
    <xf numFmtId="171" fontId="36" fillId="4" borderId="27" xfId="14" applyNumberFormat="1" applyFont="1" applyFill="1" applyBorder="1" applyAlignment="1">
      <alignment horizontal="right" vertical="center"/>
    </xf>
    <xf numFmtId="171" fontId="36" fillId="3" borderId="27" xfId="14" applyNumberFormat="1" applyFont="1" applyFill="1" applyBorder="1" applyAlignment="1">
      <alignment horizontal="right" vertical="center"/>
    </xf>
    <xf numFmtId="171" fontId="47" fillId="3" borderId="27" xfId="14" applyNumberFormat="1" applyFont="1" applyFill="1" applyBorder="1" applyAlignment="1">
      <alignment horizontal="right" vertical="center"/>
    </xf>
    <xf numFmtId="172" fontId="47" fillId="3" borderId="27" xfId="14" applyNumberFormat="1" applyFont="1" applyFill="1" applyBorder="1" applyAlignment="1">
      <alignment horizontal="right" vertical="center"/>
    </xf>
    <xf numFmtId="0" fontId="12" fillId="3" borderId="27" xfId="0" applyFont="1" applyFill="1" applyBorder="1" applyAlignment="1">
      <alignment horizontal="left" vertical="center" wrapText="1"/>
    </xf>
    <xf numFmtId="0" fontId="12" fillId="3" borderId="28" xfId="0" applyFont="1" applyFill="1" applyBorder="1" applyAlignment="1">
      <alignment horizontal="left" vertical="center" wrapText="1"/>
    </xf>
    <xf numFmtId="0" fontId="12" fillId="3" borderId="26" xfId="0" applyFont="1" applyFill="1" applyBorder="1" applyAlignment="1">
      <alignment horizontal="right" vertical="center"/>
    </xf>
    <xf numFmtId="171" fontId="36" fillId="4" borderId="26" xfId="14" applyNumberFormat="1" applyFont="1" applyFill="1" applyBorder="1" applyAlignment="1">
      <alignment horizontal="right" vertical="center"/>
    </xf>
    <xf numFmtId="171" fontId="36" fillId="3" borderId="26" xfId="14" applyNumberFormat="1" applyFont="1" applyFill="1" applyBorder="1" applyAlignment="1">
      <alignment horizontal="right" vertical="center"/>
    </xf>
    <xf numFmtId="171" fontId="47" fillId="3" borderId="26" xfId="14" applyNumberFormat="1" applyFont="1" applyFill="1" applyBorder="1" applyAlignment="1">
      <alignment horizontal="right" vertical="center"/>
    </xf>
    <xf numFmtId="172" fontId="47" fillId="3" borderId="26" xfId="14" applyNumberFormat="1" applyFont="1" applyFill="1" applyBorder="1" applyAlignment="1">
      <alignment horizontal="right" vertical="center"/>
    </xf>
    <xf numFmtId="0" fontId="9" fillId="3" borderId="24" xfId="0" applyFont="1" applyFill="1" applyBorder="1" applyAlignment="1">
      <alignment horizontal="right" vertical="center"/>
    </xf>
    <xf numFmtId="0" fontId="11" fillId="7" borderId="0" xfId="0" applyFont="1" applyFill="1" applyAlignment="1">
      <alignment vertical="center" wrapText="1"/>
    </xf>
    <xf numFmtId="173" fontId="37" fillId="3" borderId="0" xfId="14" applyNumberFormat="1" applyFont="1" applyFill="1" applyBorder="1" applyAlignment="1">
      <alignment horizontal="right" vertical="center"/>
    </xf>
    <xf numFmtId="0" fontId="40" fillId="0" borderId="0" xfId="0" applyFont="1" applyBorder="1" applyAlignment="1"/>
    <xf numFmtId="169" fontId="12" fillId="3" borderId="24" xfId="0" applyNumberFormat="1" applyFont="1" applyFill="1" applyBorder="1" applyAlignment="1">
      <alignment horizontal="right" vertical="center"/>
    </xf>
    <xf numFmtId="173" fontId="47" fillId="3" borderId="24" xfId="14" applyNumberFormat="1" applyFont="1" applyFill="1" applyBorder="1" applyAlignment="1">
      <alignment horizontal="right" vertical="center"/>
    </xf>
    <xf numFmtId="170" fontId="47" fillId="3" borderId="24" xfId="1" applyNumberFormat="1" applyFont="1" applyFill="1" applyBorder="1" applyAlignment="1">
      <alignment horizontal="right" vertical="center"/>
    </xf>
    <xf numFmtId="0" fontId="9" fillId="7" borderId="0" xfId="0" applyFont="1" applyFill="1" applyAlignment="1">
      <alignment vertical="center" wrapText="1"/>
    </xf>
    <xf numFmtId="0" fontId="11" fillId="7" borderId="0" xfId="0" applyFont="1" applyFill="1" applyAlignment="1">
      <alignment horizontal="center" vertical="center" wrapText="1"/>
    </xf>
    <xf numFmtId="49" fontId="11" fillId="7" borderId="0" xfId="0" applyNumberFormat="1" applyFont="1" applyFill="1" applyAlignment="1">
      <alignment horizontal="center" vertical="center" wrapText="1"/>
    </xf>
    <xf numFmtId="0" fontId="82" fillId="3" borderId="0" xfId="0" applyFont="1" applyFill="1" applyAlignment="1">
      <alignment vertical="center" wrapText="1"/>
    </xf>
    <xf numFmtId="171" fontId="36" fillId="3" borderId="25" xfId="14" applyNumberFormat="1" applyFont="1" applyFill="1" applyBorder="1" applyAlignment="1">
      <alignment horizontal="right" vertical="top"/>
    </xf>
    <xf numFmtId="171" fontId="36" fillId="4" borderId="25" xfId="14" applyNumberFormat="1" applyFont="1" applyFill="1" applyBorder="1" applyAlignment="1">
      <alignment horizontal="right" vertical="top"/>
    </xf>
    <xf numFmtId="169" fontId="12" fillId="3" borderId="24" xfId="0" applyNumberFormat="1" applyFont="1" applyFill="1" applyBorder="1" applyAlignment="1">
      <alignment horizontal="right" vertical="center" wrapText="1"/>
    </xf>
    <xf numFmtId="169" fontId="9" fillId="3" borderId="24" xfId="0" applyNumberFormat="1" applyFont="1" applyFill="1" applyBorder="1" applyAlignment="1">
      <alignment horizontal="right" vertical="center"/>
    </xf>
    <xf numFmtId="171" fontId="36" fillId="4" borderId="24" xfId="14" applyNumberFormat="1" applyFont="1" applyFill="1" applyBorder="1" applyAlignment="1">
      <alignment horizontal="right" vertical="top"/>
    </xf>
    <xf numFmtId="171" fontId="36" fillId="3" borderId="24" xfId="14" applyNumberFormat="1" applyFont="1" applyFill="1" applyBorder="1" applyAlignment="1">
      <alignment horizontal="right" vertical="top"/>
    </xf>
    <xf numFmtId="0" fontId="40" fillId="2" borderId="0" xfId="0" applyFont="1" applyFill="1" applyBorder="1"/>
    <xf numFmtId="0" fontId="12" fillId="3" borderId="0" xfId="0" applyFont="1" applyFill="1" applyBorder="1" applyAlignment="1">
      <alignment horizontal="left" vertical="center" wrapText="1"/>
    </xf>
    <xf numFmtId="0" fontId="12" fillId="3" borderId="0" xfId="0" applyFont="1" applyFill="1" applyBorder="1" applyAlignment="1">
      <alignment horizontal="right" vertical="center"/>
    </xf>
    <xf numFmtId="0" fontId="12" fillId="3" borderId="26" xfId="0" applyFont="1" applyFill="1" applyBorder="1" applyAlignment="1">
      <alignment horizontal="left" vertical="center" wrapText="1"/>
    </xf>
    <xf numFmtId="0" fontId="82" fillId="3" borderId="0" xfId="0" applyFont="1" applyFill="1" applyAlignment="1">
      <alignment horizontal="center" vertical="center" wrapText="1"/>
    </xf>
    <xf numFmtId="49" fontId="27" fillId="7" borderId="0" xfId="0" applyNumberFormat="1" applyFont="1" applyFill="1" applyAlignment="1">
      <alignment horizontal="right" vertical="center" wrapText="1"/>
    </xf>
    <xf numFmtId="0" fontId="9" fillId="3" borderId="8" xfId="0" applyFont="1" applyFill="1" applyBorder="1" applyAlignment="1">
      <alignment horizontal="center" vertical="center"/>
    </xf>
    <xf numFmtId="49" fontId="32" fillId="4" borderId="8" xfId="14" applyNumberFormat="1" applyFont="1" applyFill="1" applyBorder="1" applyAlignment="1">
      <alignment horizontal="right" vertical="center"/>
    </xf>
    <xf numFmtId="49" fontId="32" fillId="3" borderId="8" xfId="14" applyNumberFormat="1" applyFont="1" applyFill="1" applyBorder="1" applyAlignment="1">
      <alignment horizontal="right" vertical="center"/>
    </xf>
    <xf numFmtId="49" fontId="37" fillId="3" borderId="8" xfId="14" applyNumberFormat="1" applyFont="1" applyFill="1" applyBorder="1" applyAlignment="1">
      <alignment horizontal="right" vertical="center"/>
    </xf>
    <xf numFmtId="49" fontId="37" fillId="3" borderId="8" xfId="14" applyNumberFormat="1" applyFont="1" applyFill="1" applyBorder="1" applyAlignment="1">
      <alignment horizontal="right" vertical="top"/>
    </xf>
    <xf numFmtId="0" fontId="12" fillId="3" borderId="29" xfId="0" applyFont="1" applyFill="1" applyBorder="1" applyAlignment="1">
      <alignment horizontal="left" vertical="center" wrapText="1"/>
    </xf>
    <xf numFmtId="49" fontId="36" fillId="4" borderId="25" xfId="14" applyNumberFormat="1" applyFont="1" applyFill="1" applyBorder="1" applyAlignment="1">
      <alignment horizontal="right" vertical="center"/>
    </xf>
    <xf numFmtId="49" fontId="36" fillId="3" borderId="25" xfId="14" applyNumberFormat="1" applyFont="1" applyFill="1" applyBorder="1" applyAlignment="1">
      <alignment horizontal="right" vertical="center"/>
    </xf>
    <xf numFmtId="49" fontId="47" fillId="3" borderId="25" xfId="14" applyNumberFormat="1" applyFont="1" applyFill="1" applyBorder="1" applyAlignment="1">
      <alignment horizontal="right" vertical="center"/>
    </xf>
    <xf numFmtId="49" fontId="37" fillId="3" borderId="25" xfId="14" applyNumberFormat="1" applyFont="1" applyFill="1" applyBorder="1" applyAlignment="1">
      <alignment horizontal="right" vertical="top"/>
    </xf>
    <xf numFmtId="0" fontId="32" fillId="4" borderId="12" xfId="14" applyNumberFormat="1" applyFont="1" applyFill="1" applyBorder="1" applyAlignment="1">
      <alignment horizontal="right" vertical="center"/>
    </xf>
    <xf numFmtId="0" fontId="32" fillId="3" borderId="12" xfId="14" applyNumberFormat="1" applyFont="1" applyFill="1" applyBorder="1" applyAlignment="1">
      <alignment horizontal="right" vertical="center"/>
    </xf>
    <xf numFmtId="0" fontId="37" fillId="3" borderId="12" xfId="14" applyNumberFormat="1" applyFont="1" applyFill="1" applyBorder="1" applyAlignment="1">
      <alignment horizontal="right" vertical="center"/>
    </xf>
    <xf numFmtId="0" fontId="37" fillId="3" borderId="7" xfId="14" applyNumberFormat="1" applyFont="1" applyFill="1" applyBorder="1" applyAlignment="1">
      <alignment horizontal="right" vertical="top"/>
    </xf>
    <xf numFmtId="0" fontId="9" fillId="2" borderId="10" xfId="0" applyNumberFormat="1" applyFont="1" applyFill="1" applyBorder="1" applyAlignment="1">
      <alignment horizontal="right" vertical="center"/>
    </xf>
    <xf numFmtId="0" fontId="13" fillId="2" borderId="10" xfId="0" applyNumberFormat="1" applyFont="1" applyFill="1" applyBorder="1" applyAlignment="1">
      <alignment horizontal="right" vertical="center" wrapText="1"/>
    </xf>
    <xf numFmtId="0" fontId="9" fillId="2" borderId="9" xfId="0" applyNumberFormat="1" applyFont="1" applyFill="1" applyBorder="1" applyAlignment="1">
      <alignment horizontal="right" vertical="center"/>
    </xf>
    <xf numFmtId="0" fontId="13" fillId="2" borderId="9" xfId="0" applyNumberFormat="1" applyFont="1" applyFill="1" applyBorder="1" applyAlignment="1">
      <alignment horizontal="right" vertical="center" wrapText="1"/>
    </xf>
    <xf numFmtId="14" fontId="11" fillId="7" borderId="0" xfId="0" applyNumberFormat="1" applyFont="1" applyFill="1" applyAlignment="1">
      <alignment horizontal="right" vertical="center"/>
    </xf>
    <xf numFmtId="0" fontId="27" fillId="7" borderId="0" xfId="0" applyFont="1" applyFill="1" applyAlignment="1">
      <alignment horizontal="right" vertical="center"/>
    </xf>
    <xf numFmtId="49" fontId="11" fillId="7" borderId="0" xfId="0" applyNumberFormat="1" applyFont="1" applyFill="1" applyAlignment="1">
      <alignment horizontal="right" vertical="center"/>
    </xf>
    <xf numFmtId="170" fontId="47" fillId="3" borderId="6" xfId="1" applyNumberFormat="1" applyFont="1" applyFill="1" applyBorder="1" applyAlignment="1">
      <alignment horizontal="right" vertical="center"/>
    </xf>
    <xf numFmtId="170" fontId="13" fillId="2" borderId="12" xfId="1" applyNumberFormat="1" applyFont="1" applyFill="1" applyBorder="1" applyAlignment="1">
      <alignment horizontal="right" vertical="center" wrapText="1"/>
    </xf>
    <xf numFmtId="0" fontId="9" fillId="3" borderId="11" xfId="0" applyFont="1" applyFill="1" applyBorder="1" applyAlignment="1">
      <alignment horizontal="left" vertical="center" wrapText="1"/>
    </xf>
    <xf numFmtId="166" fontId="9" fillId="2" borderId="8" xfId="0" quotePrefix="1" applyNumberFormat="1" applyFont="1" applyFill="1" applyBorder="1" applyAlignment="1">
      <alignment horizontal="right" vertical="center" wrapText="1"/>
    </xf>
    <xf numFmtId="171" fontId="9" fillId="2" borderId="8" xfId="0" quotePrefix="1" applyNumberFormat="1" applyFont="1" applyFill="1" applyBorder="1" applyAlignment="1">
      <alignment horizontal="right" vertical="center" wrapText="1"/>
    </xf>
    <xf numFmtId="0" fontId="9" fillId="2" borderId="25" xfId="0" applyFont="1" applyFill="1" applyBorder="1" applyAlignment="1">
      <alignment horizontal="center" vertical="center" wrapText="1"/>
    </xf>
    <xf numFmtId="0" fontId="9" fillId="4" borderId="25" xfId="0" applyFont="1" applyFill="1" applyBorder="1" applyAlignment="1">
      <alignment horizontal="right" vertical="center" wrapText="1"/>
    </xf>
    <xf numFmtId="0" fontId="9" fillId="2" borderId="25" xfId="0" applyFont="1" applyFill="1" applyBorder="1" applyAlignment="1">
      <alignment horizontal="right" vertical="center" wrapText="1"/>
    </xf>
    <xf numFmtId="0" fontId="13" fillId="2" borderId="25" xfId="0" applyFont="1" applyFill="1" applyBorder="1" applyAlignment="1">
      <alignment horizontal="right" vertical="center" wrapText="1"/>
    </xf>
    <xf numFmtId="181" fontId="13" fillId="2" borderId="25" xfId="1" applyNumberFormat="1" applyFont="1" applyFill="1" applyBorder="1" applyAlignment="1">
      <alignment horizontal="right" vertical="center" wrapText="1"/>
    </xf>
    <xf numFmtId="0" fontId="9" fillId="3" borderId="0" xfId="0" applyFont="1" applyFill="1" applyBorder="1" applyAlignment="1">
      <alignment horizontal="center" vertical="center"/>
    </xf>
    <xf numFmtId="174" fontId="9" fillId="4" borderId="11" xfId="0" applyNumberFormat="1" applyFont="1" applyFill="1" applyBorder="1" applyAlignment="1">
      <alignment horizontal="right" vertical="center"/>
    </xf>
    <xf numFmtId="174" fontId="9" fillId="2" borderId="11" xfId="0" quotePrefix="1" applyNumberFormat="1" applyFont="1" applyFill="1" applyBorder="1" applyAlignment="1">
      <alignment horizontal="right" vertical="center"/>
    </xf>
    <xf numFmtId="174" fontId="13" fillId="2" borderId="11" xfId="0" applyNumberFormat="1" applyFont="1" applyFill="1" applyBorder="1" applyAlignment="1">
      <alignment horizontal="right" vertical="center"/>
    </xf>
    <xf numFmtId="0" fontId="12" fillId="3" borderId="25" xfId="0" applyFont="1" applyFill="1" applyBorder="1" applyAlignment="1">
      <alignment horizontal="center" vertical="center"/>
    </xf>
    <xf numFmtId="174" fontId="12" fillId="4" borderId="29" xfId="0" applyNumberFormat="1" applyFont="1" applyFill="1" applyBorder="1" applyAlignment="1">
      <alignment horizontal="right" vertical="center"/>
    </xf>
    <xf numFmtId="174" fontId="12" fillId="2" borderId="29" xfId="0" applyNumberFormat="1" applyFont="1" applyFill="1" applyBorder="1" applyAlignment="1">
      <alignment horizontal="right" vertical="center"/>
    </xf>
    <xf numFmtId="174" fontId="15" fillId="2" borderId="29" xfId="0" applyNumberFormat="1" applyFont="1" applyFill="1" applyBorder="1" applyAlignment="1">
      <alignment horizontal="right" vertical="center"/>
    </xf>
    <xf numFmtId="172" fontId="47" fillId="3" borderId="29" xfId="14" applyNumberFormat="1" applyFont="1" applyFill="1" applyBorder="1" applyAlignment="1">
      <alignment horizontal="right" vertical="center"/>
    </xf>
    <xf numFmtId="174" fontId="9" fillId="2" borderId="11" xfId="0" applyNumberFormat="1" applyFont="1" applyFill="1" applyBorder="1" applyAlignment="1">
      <alignment horizontal="right" vertical="center"/>
    </xf>
    <xf numFmtId="0" fontId="9" fillId="3" borderId="27" xfId="0" applyFont="1" applyFill="1" applyBorder="1" applyAlignment="1">
      <alignment horizontal="left" vertical="center" wrapText="1"/>
    </xf>
    <xf numFmtId="0" fontId="9" fillId="3" borderId="27" xfId="0" applyFont="1" applyFill="1" applyBorder="1" applyAlignment="1">
      <alignment horizontal="center" vertical="center"/>
    </xf>
    <xf numFmtId="170" fontId="9" fillId="4" borderId="30" xfId="1" applyNumberFormat="1" applyFont="1" applyFill="1" applyBorder="1" applyAlignment="1">
      <alignment horizontal="right" vertical="center"/>
    </xf>
    <xf numFmtId="10" fontId="9" fillId="2" borderId="30" xfId="0" applyNumberFormat="1" applyFont="1" applyFill="1" applyBorder="1" applyAlignment="1">
      <alignment horizontal="right" vertical="center"/>
    </xf>
    <xf numFmtId="170" fontId="13" fillId="2" borderId="30" xfId="0" applyNumberFormat="1" applyFont="1" applyFill="1" applyBorder="1" applyAlignment="1">
      <alignment horizontal="right" vertical="center"/>
    </xf>
    <xf numFmtId="170" fontId="37" fillId="3" borderId="30" xfId="14" applyNumberFormat="1" applyFont="1" applyFill="1" applyBorder="1" applyAlignment="1">
      <alignment horizontal="right" vertical="center"/>
    </xf>
    <xf numFmtId="0" fontId="11" fillId="8" borderId="0" xfId="0" applyFont="1" applyFill="1" applyAlignment="1">
      <alignment horizontal="right" vertical="center" wrapText="1"/>
    </xf>
    <xf numFmtId="49" fontId="11" fillId="8" borderId="0" xfId="0" applyNumberFormat="1" applyFont="1" applyFill="1" applyAlignment="1">
      <alignment horizontal="right" vertical="center" wrapText="1"/>
    </xf>
    <xf numFmtId="0" fontId="27" fillId="8" borderId="0" xfId="0" applyFont="1" applyFill="1" applyAlignment="1">
      <alignment horizontal="right" vertical="center" wrapText="1"/>
    </xf>
    <xf numFmtId="0" fontId="27" fillId="8" borderId="0" xfId="0" applyFont="1" applyFill="1" applyAlignment="1">
      <alignment horizontal="right" vertical="center"/>
    </xf>
    <xf numFmtId="0" fontId="11" fillId="8" borderId="24" xfId="0" applyFont="1" applyFill="1" applyBorder="1" applyAlignment="1">
      <alignment horizontal="right" vertical="center"/>
    </xf>
    <xf numFmtId="1" fontId="9" fillId="4" borderId="8" xfId="0" applyNumberFormat="1" applyFont="1" applyFill="1" applyBorder="1" applyAlignment="1">
      <alignment horizontal="right" vertical="center" wrapText="1"/>
    </xf>
    <xf numFmtId="1" fontId="9" fillId="2" borderId="8" xfId="0" applyNumberFormat="1" applyFont="1" applyFill="1" applyBorder="1" applyAlignment="1">
      <alignment horizontal="right" vertical="center" wrapText="1"/>
    </xf>
    <xf numFmtId="1" fontId="13" fillId="2" borderId="8" xfId="0" applyNumberFormat="1" applyFont="1" applyFill="1" applyBorder="1" applyAlignment="1">
      <alignment horizontal="right" vertical="center"/>
    </xf>
    <xf numFmtId="2" fontId="9" fillId="4" borderId="25" xfId="0" applyNumberFormat="1" applyFont="1" applyFill="1" applyBorder="1" applyAlignment="1">
      <alignment horizontal="right" vertical="center" wrapText="1"/>
    </xf>
    <xf numFmtId="2" fontId="9" fillId="2" borderId="25" xfId="0" applyNumberFormat="1" applyFont="1" applyFill="1" applyBorder="1" applyAlignment="1">
      <alignment horizontal="right" vertical="center" wrapText="1"/>
    </xf>
    <xf numFmtId="174" fontId="13" fillId="2" borderId="25" xfId="0" applyNumberFormat="1" applyFont="1" applyFill="1" applyBorder="1" applyAlignment="1">
      <alignment horizontal="right" vertical="center"/>
    </xf>
    <xf numFmtId="166" fontId="13" fillId="2" borderId="8" xfId="0" applyNumberFormat="1" applyFont="1" applyFill="1" applyBorder="1" applyAlignment="1">
      <alignment horizontal="right" vertical="center"/>
    </xf>
    <xf numFmtId="0" fontId="12" fillId="2" borderId="26" xfId="0" applyFont="1" applyFill="1" applyBorder="1" applyAlignment="1">
      <alignment horizontal="center" vertical="center" wrapText="1"/>
    </xf>
    <xf numFmtId="2" fontId="12" fillId="4" borderId="29" xfId="0" applyNumberFormat="1" applyFont="1" applyFill="1" applyBorder="1" applyAlignment="1">
      <alignment horizontal="right" vertical="center" wrapText="1"/>
    </xf>
    <xf numFmtId="2" fontId="12" fillId="2" borderId="29" xfId="0" applyNumberFormat="1" applyFont="1" applyFill="1" applyBorder="1" applyAlignment="1">
      <alignment horizontal="right" vertical="center" wrapText="1"/>
    </xf>
    <xf numFmtId="174" fontId="15" fillId="2" borderId="25" xfId="0" applyNumberFormat="1" applyFont="1" applyFill="1" applyBorder="1" applyAlignment="1">
      <alignment horizontal="right" vertical="center"/>
    </xf>
    <xf numFmtId="181" fontId="15" fillId="2" borderId="29" xfId="1" applyNumberFormat="1" applyFont="1" applyFill="1" applyBorder="1" applyAlignment="1">
      <alignment horizontal="right" vertical="center" wrapText="1"/>
    </xf>
    <xf numFmtId="0" fontId="82" fillId="2" borderId="0" xfId="0" applyFont="1" applyFill="1" applyAlignment="1">
      <alignment vertical="center"/>
    </xf>
    <xf numFmtId="14" fontId="11" fillId="8" borderId="0" xfId="0" applyNumberFormat="1" applyFont="1" applyFill="1" applyAlignment="1">
      <alignment horizontal="right" vertical="center" wrapText="1"/>
    </xf>
    <xf numFmtId="14" fontId="11" fillId="8" borderId="0" xfId="0" applyNumberFormat="1" applyFont="1" applyFill="1" applyAlignment="1">
      <alignment horizontal="left" vertical="center" wrapText="1"/>
    </xf>
    <xf numFmtId="0" fontId="11" fillId="8" borderId="0" xfId="0" applyFont="1" applyFill="1" applyAlignment="1">
      <alignment horizontal="left" vertical="center" wrapText="1"/>
    </xf>
    <xf numFmtId="171" fontId="32" fillId="3" borderId="6" xfId="14" applyNumberFormat="1" applyFont="1" applyFill="1" applyBorder="1" applyAlignment="1">
      <alignment horizontal="center" vertical="center"/>
    </xf>
    <xf numFmtId="173" fontId="32" fillId="3" borderId="4" xfId="14" applyNumberFormat="1" applyFont="1" applyFill="1" applyBorder="1" applyAlignment="1">
      <alignment horizontal="center" vertical="center"/>
    </xf>
    <xf numFmtId="0" fontId="11" fillId="8" borderId="0" xfId="0" applyFont="1" applyFill="1" applyAlignment="1">
      <alignment horizontal="center" vertical="center" wrapText="1"/>
    </xf>
    <xf numFmtId="171" fontId="32" fillId="3" borderId="4" xfId="14" applyNumberFormat="1" applyFont="1" applyFill="1" applyBorder="1" applyAlignment="1">
      <alignment horizontal="center" vertical="center"/>
    </xf>
    <xf numFmtId="171" fontId="32" fillId="3" borderId="5" xfId="14" applyNumberFormat="1" applyFont="1" applyFill="1" applyBorder="1" applyAlignment="1">
      <alignment horizontal="center" vertical="center"/>
    </xf>
    <xf numFmtId="172" fontId="32" fillId="3" borderId="5" xfId="14" applyNumberFormat="1" applyFont="1" applyFill="1" applyBorder="1" applyAlignment="1">
      <alignment horizontal="center" vertical="center"/>
    </xf>
    <xf numFmtId="166" fontId="32" fillId="3" borderId="5" xfId="14" applyNumberFormat="1" applyFont="1" applyFill="1" applyBorder="1" applyAlignment="1">
      <alignment horizontal="center" vertical="center"/>
    </xf>
    <xf numFmtId="14" fontId="11" fillId="8" borderId="0" xfId="0" applyNumberFormat="1" applyFont="1" applyFill="1" applyAlignment="1">
      <alignment horizontal="center" vertical="center" wrapText="1"/>
    </xf>
    <xf numFmtId="0" fontId="82" fillId="2" borderId="0" xfId="0" applyFont="1" applyFill="1"/>
    <xf numFmtId="0" fontId="12" fillId="3" borderId="31" xfId="0" applyFont="1" applyFill="1" applyBorder="1" applyAlignment="1">
      <alignment horizontal="left" vertical="center" wrapText="1"/>
    </xf>
    <xf numFmtId="0" fontId="12" fillId="2" borderId="24" xfId="0" applyFont="1" applyFill="1" applyBorder="1" applyAlignment="1">
      <alignment horizontal="center" vertical="center" wrapText="1"/>
    </xf>
    <xf numFmtId="0" fontId="12" fillId="3" borderId="32" xfId="0" applyFont="1" applyFill="1" applyBorder="1" applyAlignment="1">
      <alignment horizontal="left" vertical="center" wrapText="1"/>
    </xf>
    <xf numFmtId="0" fontId="12" fillId="2" borderId="27" xfId="0" applyFont="1" applyFill="1" applyBorder="1" applyAlignment="1">
      <alignment horizontal="center" vertical="center" wrapText="1"/>
    </xf>
    <xf numFmtId="0" fontId="12" fillId="3" borderId="8" xfId="0" applyFont="1" applyFill="1" applyBorder="1" applyAlignment="1">
      <alignment horizontal="left" vertical="center" wrapText="1"/>
    </xf>
    <xf numFmtId="171" fontId="36" fillId="4" borderId="8" xfId="14" applyNumberFormat="1" applyFont="1" applyFill="1" applyBorder="1" applyAlignment="1">
      <alignment horizontal="right" vertical="center"/>
    </xf>
    <xf numFmtId="171" fontId="36" fillId="3" borderId="8" xfId="14" applyNumberFormat="1" applyFont="1" applyFill="1" applyBorder="1" applyAlignment="1">
      <alignment horizontal="right" vertical="center"/>
    </xf>
    <xf numFmtId="0" fontId="11" fillId="8" borderId="27" xfId="0" applyFont="1" applyFill="1" applyBorder="1" applyAlignment="1">
      <alignment horizontal="right" vertical="center" wrapText="1"/>
    </xf>
    <xf numFmtId="0" fontId="12" fillId="2" borderId="25" xfId="0" applyFont="1" applyFill="1" applyBorder="1" applyAlignment="1">
      <alignment horizontal="center" vertical="center" wrapText="1"/>
    </xf>
    <xf numFmtId="0" fontId="9" fillId="0" borderId="8" xfId="0" applyFont="1" applyBorder="1" applyAlignment="1">
      <alignment horizontal="left" vertical="center" wrapText="1" indent="3"/>
    </xf>
    <xf numFmtId="0" fontId="12" fillId="0" borderId="24" xfId="0" applyFont="1" applyBorder="1" applyAlignment="1">
      <alignment horizontal="left" vertical="center" wrapText="1"/>
    </xf>
    <xf numFmtId="0" fontId="12" fillId="0" borderId="33" xfId="0" applyFont="1" applyBorder="1" applyAlignment="1">
      <alignment horizontal="left" vertical="center" wrapText="1"/>
    </xf>
    <xf numFmtId="0" fontId="9" fillId="2" borderId="31" xfId="0" applyFont="1" applyFill="1" applyBorder="1" applyAlignment="1">
      <alignment horizontal="left" vertical="center" wrapText="1" indent="3"/>
    </xf>
    <xf numFmtId="0" fontId="9" fillId="2" borderId="24" xfId="0" applyFont="1" applyFill="1" applyBorder="1" applyAlignment="1">
      <alignment horizontal="center" vertical="center" wrapText="1"/>
    </xf>
    <xf numFmtId="171" fontId="32" fillId="4" borderId="24" xfId="14" applyNumberFormat="1" applyFont="1" applyFill="1" applyBorder="1" applyAlignment="1">
      <alignment horizontal="right" vertical="center"/>
    </xf>
    <xf numFmtId="171" fontId="32" fillId="3" borderId="24" xfId="14" applyNumberFormat="1" applyFont="1" applyFill="1" applyBorder="1" applyAlignment="1">
      <alignment horizontal="right" vertical="center"/>
    </xf>
    <xf numFmtId="0" fontId="42" fillId="2" borderId="0" xfId="0" applyFont="1" applyFill="1" applyAlignment="1">
      <alignment horizontal="center" vertical="center" wrapText="1"/>
    </xf>
    <xf numFmtId="0" fontId="12" fillId="0" borderId="3" xfId="0" applyFont="1" applyBorder="1" applyAlignment="1">
      <alignment horizontal="left" vertical="center"/>
    </xf>
    <xf numFmtId="0" fontId="80" fillId="7" borderId="24" xfId="0" applyFont="1" applyFill="1" applyBorder="1" applyAlignment="1">
      <alignment horizontal="right" vertical="center"/>
    </xf>
    <xf numFmtId="166" fontId="47" fillId="3" borderId="6" xfId="1" applyNumberFormat="1" applyFont="1" applyFill="1" applyBorder="1" applyAlignment="1">
      <alignment horizontal="right" vertical="center"/>
    </xf>
    <xf numFmtId="9" fontId="37" fillId="3" borderId="12" xfId="1" applyFont="1" applyFill="1" applyBorder="1" applyAlignment="1">
      <alignment horizontal="right" vertical="center"/>
    </xf>
    <xf numFmtId="173" fontId="32" fillId="3" borderId="7" xfId="14" applyNumberFormat="1" applyFont="1" applyFill="1" applyBorder="1" applyAlignment="1">
      <alignment horizontal="left" vertical="center"/>
    </xf>
    <xf numFmtId="175" fontId="37" fillId="3" borderId="6" xfId="14" applyNumberFormat="1" applyFont="1" applyFill="1" applyBorder="1" applyAlignment="1">
      <alignment horizontal="right" vertical="center"/>
    </xf>
    <xf numFmtId="0" fontId="86" fillId="2" borderId="0" xfId="0" applyFont="1" applyFill="1" applyAlignment="1">
      <alignment horizontal="left" indent="1"/>
    </xf>
    <xf numFmtId="0" fontId="50" fillId="0" borderId="0" xfId="0" applyFont="1" applyBorder="1" applyAlignment="1">
      <alignment horizontal="right" wrapText="1"/>
    </xf>
    <xf numFmtId="0" fontId="11" fillId="7" borderId="0" xfId="0" applyFont="1" applyFill="1" applyBorder="1" applyAlignment="1">
      <alignment horizontal="center" vertical="center" wrapText="1"/>
    </xf>
    <xf numFmtId="0" fontId="11" fillId="7" borderId="0" xfId="0" applyFont="1" applyFill="1" applyBorder="1" applyAlignment="1">
      <alignment horizontal="centerContinuous" vertical="center" wrapText="1"/>
    </xf>
    <xf numFmtId="0" fontId="9" fillId="2" borderId="27" xfId="0" applyFont="1" applyFill="1" applyBorder="1" applyAlignment="1">
      <alignment horizontal="left" vertical="center" indent="2"/>
    </xf>
    <xf numFmtId="0" fontId="9" fillId="2" borderId="27" xfId="0" applyFont="1" applyFill="1" applyBorder="1" applyAlignment="1">
      <alignment horizontal="center" vertical="center"/>
    </xf>
    <xf numFmtId="9" fontId="9" fillId="2" borderId="27" xfId="0" applyNumberFormat="1" applyFont="1" applyFill="1" applyBorder="1" applyAlignment="1">
      <alignment horizontal="center" vertical="center"/>
    </xf>
    <xf numFmtId="166" fontId="9" fillId="2" borderId="27" xfId="0" applyNumberFormat="1" applyFont="1" applyFill="1" applyBorder="1" applyAlignment="1">
      <alignment horizontal="center" vertical="center"/>
    </xf>
    <xf numFmtId="1" fontId="9" fillId="2" borderId="27" xfId="0" applyNumberFormat="1" applyFont="1" applyFill="1" applyBorder="1" applyAlignment="1">
      <alignment horizontal="center" vertical="center"/>
    </xf>
    <xf numFmtId="0" fontId="9" fillId="2" borderId="27" xfId="0" applyFont="1" applyFill="1" applyBorder="1" applyAlignment="1">
      <alignment horizontal="center" vertical="center" wrapText="1"/>
    </xf>
    <xf numFmtId="9" fontId="9" fillId="2" borderId="27" xfId="0" applyNumberFormat="1" applyFont="1" applyFill="1" applyBorder="1" applyAlignment="1">
      <alignment horizontal="center" vertical="center" wrapText="1"/>
    </xf>
    <xf numFmtId="3" fontId="9" fillId="2" borderId="27" xfId="0" applyNumberFormat="1" applyFont="1" applyFill="1" applyBorder="1" applyAlignment="1">
      <alignment horizontal="center" vertical="center"/>
    </xf>
    <xf numFmtId="0" fontId="9" fillId="2" borderId="24" xfId="0" applyFont="1" applyFill="1" applyBorder="1" applyAlignment="1">
      <alignment horizontal="left" vertical="center" indent="2"/>
    </xf>
    <xf numFmtId="0" fontId="9" fillId="2" borderId="24" xfId="0" applyFont="1" applyFill="1" applyBorder="1" applyAlignment="1">
      <alignment horizontal="center" vertical="center"/>
    </xf>
    <xf numFmtId="9" fontId="9" fillId="2" borderId="24" xfId="0" applyNumberFormat="1" applyFont="1" applyFill="1" applyBorder="1" applyAlignment="1">
      <alignment horizontal="center" vertical="center"/>
    </xf>
    <xf numFmtId="166" fontId="9" fillId="2" borderId="24" xfId="0" applyNumberFormat="1" applyFont="1" applyFill="1" applyBorder="1" applyAlignment="1">
      <alignment horizontal="center" vertical="center"/>
    </xf>
    <xf numFmtId="1" fontId="9" fillId="2" borderId="24" xfId="0" applyNumberFormat="1" applyFont="1" applyFill="1" applyBorder="1" applyAlignment="1">
      <alignment horizontal="center" vertical="center"/>
    </xf>
    <xf numFmtId="9" fontId="9" fillId="2" borderId="24" xfId="0" applyNumberFormat="1" applyFont="1" applyFill="1" applyBorder="1" applyAlignment="1">
      <alignment horizontal="center" vertical="center" wrapText="1"/>
    </xf>
    <xf numFmtId="3" fontId="9" fillId="2" borderId="24" xfId="0" applyNumberFormat="1" applyFont="1" applyFill="1" applyBorder="1" applyAlignment="1">
      <alignment horizontal="center" vertical="center"/>
    </xf>
    <xf numFmtId="0" fontId="12" fillId="2" borderId="24" xfId="0" applyFont="1" applyFill="1" applyBorder="1" applyAlignment="1">
      <alignment horizontal="left" vertical="center" indent="1"/>
    </xf>
    <xf numFmtId="0" fontId="12" fillId="2" borderId="24" xfId="0" applyFont="1" applyFill="1" applyBorder="1" applyAlignment="1">
      <alignment horizontal="center" vertical="center"/>
    </xf>
    <xf numFmtId="10" fontId="12" fillId="2" borderId="24" xfId="14" applyNumberFormat="1" applyFont="1" applyFill="1" applyBorder="1" applyAlignment="1">
      <alignment horizontal="center" vertical="center"/>
    </xf>
    <xf numFmtId="166" fontId="12" fillId="2" borderId="24" xfId="0" applyNumberFormat="1" applyFont="1" applyFill="1" applyBorder="1" applyAlignment="1">
      <alignment horizontal="center" vertical="center"/>
    </xf>
    <xf numFmtId="1" fontId="12" fillId="2" borderId="24" xfId="0" applyNumberFormat="1" applyFont="1" applyFill="1" applyBorder="1" applyAlignment="1">
      <alignment horizontal="center" vertical="center"/>
    </xf>
    <xf numFmtId="9" fontId="12" fillId="2" borderId="24" xfId="0" applyNumberFormat="1" applyFont="1" applyFill="1" applyBorder="1" applyAlignment="1">
      <alignment horizontal="center" vertical="center"/>
    </xf>
    <xf numFmtId="9" fontId="12" fillId="2" borderId="24" xfId="0" applyNumberFormat="1" applyFont="1" applyFill="1" applyBorder="1" applyAlignment="1">
      <alignment horizontal="center" vertical="center" wrapText="1"/>
    </xf>
    <xf numFmtId="9" fontId="9" fillId="2" borderId="24" xfId="0" applyNumberFormat="1" applyFont="1" applyFill="1" applyBorder="1" applyAlignment="1">
      <alignment horizontal="center"/>
    </xf>
    <xf numFmtId="9" fontId="12" fillId="2" borderId="24" xfId="0" applyNumberFormat="1" applyFont="1" applyFill="1" applyBorder="1" applyAlignment="1">
      <alignment horizontal="center"/>
    </xf>
    <xf numFmtId="0" fontId="11" fillId="7" borderId="16" xfId="0" applyFont="1" applyFill="1" applyBorder="1" applyAlignment="1">
      <alignment horizontal="center" vertical="center" wrapText="1"/>
    </xf>
    <xf numFmtId="0" fontId="11" fillId="7" borderId="14" xfId="0" applyFont="1" applyFill="1" applyBorder="1" applyAlignment="1">
      <alignment horizontal="centerContinuous" vertical="center"/>
    </xf>
    <xf numFmtId="0" fontId="87" fillId="2" borderId="0" xfId="0" applyFont="1" applyFill="1" applyBorder="1" applyAlignment="1">
      <alignment horizontal="left" indent="1"/>
    </xf>
    <xf numFmtId="0" fontId="49" fillId="2" borderId="0" xfId="0" applyFont="1" applyFill="1" applyBorder="1"/>
    <xf numFmtId="0" fontId="11" fillId="7" borderId="34" xfId="0" applyFont="1" applyFill="1" applyBorder="1" applyAlignment="1">
      <alignment horizontal="centerContinuous" vertical="center" wrapText="1"/>
    </xf>
    <xf numFmtId="0" fontId="11" fillId="7" borderId="34" xfId="0" applyFont="1" applyFill="1" applyBorder="1" applyAlignment="1">
      <alignment horizontal="centerContinuous" vertical="center"/>
    </xf>
    <xf numFmtId="0" fontId="12" fillId="2" borderId="35" xfId="0" applyFont="1" applyFill="1" applyBorder="1" applyAlignment="1">
      <alignment horizontal="left" vertical="center"/>
    </xf>
    <xf numFmtId="0" fontId="12" fillId="2" borderId="35" xfId="0" applyFont="1" applyFill="1" applyBorder="1" applyAlignment="1">
      <alignment horizontal="center" vertical="center"/>
    </xf>
    <xf numFmtId="10" fontId="12" fillId="2" borderId="35" xfId="14" applyNumberFormat="1" applyFont="1" applyFill="1" applyBorder="1" applyAlignment="1">
      <alignment horizontal="center" vertical="center"/>
    </xf>
    <xf numFmtId="37" fontId="12" fillId="2" borderId="35" xfId="14" applyNumberFormat="1" applyFont="1" applyFill="1" applyBorder="1" applyAlignment="1">
      <alignment horizontal="center" vertical="center"/>
    </xf>
    <xf numFmtId="1" fontId="12" fillId="2" borderId="35" xfId="0" applyNumberFormat="1" applyFont="1" applyFill="1" applyBorder="1" applyAlignment="1">
      <alignment horizontal="center" vertical="center"/>
    </xf>
    <xf numFmtId="9" fontId="12" fillId="2" borderId="35" xfId="1" applyFont="1" applyFill="1" applyBorder="1" applyAlignment="1">
      <alignment horizontal="center" vertical="center"/>
    </xf>
    <xf numFmtId="166" fontId="12" fillId="2" borderId="35" xfId="0" applyNumberFormat="1" applyFont="1" applyFill="1" applyBorder="1" applyAlignment="1">
      <alignment horizontal="center" vertical="center"/>
    </xf>
    <xf numFmtId="176" fontId="12" fillId="2" borderId="35" xfId="14" applyNumberFormat="1" applyFont="1" applyFill="1" applyBorder="1" applyAlignment="1">
      <alignment horizontal="center" vertical="center"/>
    </xf>
    <xf numFmtId="0" fontId="9" fillId="2" borderId="35" xfId="0" applyFont="1" applyFill="1" applyBorder="1" applyAlignment="1">
      <alignment horizontal="left" vertical="center"/>
    </xf>
    <xf numFmtId="0" fontId="9" fillId="2" borderId="35" xfId="0" applyFont="1" applyFill="1" applyBorder="1" applyAlignment="1">
      <alignment horizontal="center" vertical="center"/>
    </xf>
    <xf numFmtId="9" fontId="9" fillId="2" borderId="35" xfId="0" applyNumberFormat="1" applyFont="1" applyFill="1" applyBorder="1" applyAlignment="1">
      <alignment horizontal="center" vertical="center"/>
    </xf>
    <xf numFmtId="1" fontId="9" fillId="2" borderId="35" xfId="14" applyNumberFormat="1" applyFont="1" applyFill="1" applyBorder="1" applyAlignment="1">
      <alignment horizontal="center" vertical="center"/>
    </xf>
    <xf numFmtId="0" fontId="9" fillId="2" borderId="35" xfId="0" applyFont="1" applyFill="1" applyBorder="1" applyAlignment="1">
      <alignment horizontal="center" vertical="center" wrapText="1"/>
    </xf>
    <xf numFmtId="176" fontId="9" fillId="2" borderId="35" xfId="14" applyNumberFormat="1" applyFont="1" applyFill="1" applyBorder="1" applyAlignment="1">
      <alignment horizontal="center" vertical="center"/>
    </xf>
    <xf numFmtId="0" fontId="9" fillId="2" borderId="35" xfId="14" applyNumberFormat="1" applyFont="1" applyFill="1" applyBorder="1" applyAlignment="1">
      <alignment horizontal="center" vertical="center"/>
    </xf>
    <xf numFmtId="10" fontId="9" fillId="2" borderId="35" xfId="1" applyNumberFormat="1" applyFont="1" applyFill="1" applyBorder="1" applyAlignment="1">
      <alignment horizontal="center" vertical="center"/>
    </xf>
    <xf numFmtId="0" fontId="9" fillId="2" borderId="35" xfId="0" applyFont="1" applyFill="1" applyBorder="1" applyAlignment="1">
      <alignment horizontal="left" vertical="center" indent="2"/>
    </xf>
    <xf numFmtId="167" fontId="9" fillId="2" borderId="35" xfId="14" applyNumberFormat="1" applyFont="1" applyFill="1" applyBorder="1" applyAlignment="1">
      <alignment horizontal="center" vertical="center"/>
    </xf>
    <xf numFmtId="167" fontId="9" fillId="2" borderId="35" xfId="14" applyNumberFormat="1" applyFont="1" applyFill="1" applyBorder="1" applyAlignment="1">
      <alignment horizontal="center"/>
    </xf>
    <xf numFmtId="9" fontId="9" fillId="2" borderId="35" xfId="1" applyFont="1" applyFill="1" applyBorder="1" applyAlignment="1">
      <alignment horizontal="center"/>
    </xf>
    <xf numFmtId="177" fontId="9" fillId="2" borderId="35" xfId="14" applyNumberFormat="1" applyFont="1" applyFill="1" applyBorder="1" applyAlignment="1">
      <alignment horizontal="center"/>
    </xf>
    <xf numFmtId="167" fontId="51" fillId="2" borderId="35" xfId="14" applyNumberFormat="1" applyFont="1" applyFill="1" applyBorder="1" applyAlignment="1">
      <alignment horizontal="center" vertical="center"/>
    </xf>
    <xf numFmtId="0" fontId="9" fillId="2" borderId="36" xfId="0" applyFont="1" applyFill="1" applyBorder="1" applyAlignment="1">
      <alignment horizontal="left" vertical="center" indent="2"/>
    </xf>
    <xf numFmtId="0" fontId="9" fillId="2" borderId="36" xfId="0" applyFont="1" applyFill="1" applyBorder="1" applyAlignment="1">
      <alignment horizontal="center" vertical="center"/>
    </xf>
    <xf numFmtId="9" fontId="9" fillId="2" borderId="36" xfId="0" applyNumberFormat="1" applyFont="1" applyFill="1" applyBorder="1" applyAlignment="1">
      <alignment horizontal="center" vertical="center"/>
    </xf>
    <xf numFmtId="0" fontId="9" fillId="2" borderId="36" xfId="0" applyFont="1" applyFill="1" applyBorder="1" applyAlignment="1">
      <alignment horizontal="center" vertical="center" wrapText="1"/>
    </xf>
    <xf numFmtId="0" fontId="9" fillId="2" borderId="36" xfId="14" applyNumberFormat="1" applyFont="1" applyFill="1" applyBorder="1" applyAlignment="1">
      <alignment horizontal="center"/>
    </xf>
    <xf numFmtId="1" fontId="9" fillId="2" borderId="36" xfId="14" applyNumberFormat="1" applyFont="1" applyFill="1" applyBorder="1" applyAlignment="1">
      <alignment horizontal="center"/>
    </xf>
    <xf numFmtId="167" fontId="9" fillId="2" borderId="36" xfId="14" applyNumberFormat="1" applyFont="1" applyFill="1" applyBorder="1" applyAlignment="1">
      <alignment horizontal="center"/>
    </xf>
    <xf numFmtId="9" fontId="9" fillId="2" borderId="36" xfId="1" applyFont="1" applyFill="1" applyBorder="1" applyAlignment="1">
      <alignment horizontal="center"/>
    </xf>
    <xf numFmtId="177" fontId="9" fillId="2" borderId="36" xfId="14" applyNumberFormat="1" applyFont="1" applyFill="1" applyBorder="1" applyAlignment="1">
      <alignment horizontal="center"/>
    </xf>
    <xf numFmtId="167" fontId="9" fillId="2" borderId="36" xfId="14" applyNumberFormat="1" applyFont="1" applyFill="1" applyBorder="1" applyAlignment="1">
      <alignment vertical="center"/>
    </xf>
    <xf numFmtId="167" fontId="9" fillId="2" borderId="36" xfId="14" applyNumberFormat="1" applyFont="1" applyFill="1" applyBorder="1" applyAlignment="1">
      <alignment horizontal="center" vertical="center"/>
    </xf>
    <xf numFmtId="167" fontId="51" fillId="2" borderId="36" xfId="14" applyNumberFormat="1" applyFont="1" applyFill="1" applyBorder="1" applyAlignment="1">
      <alignment horizontal="center" vertical="center"/>
    </xf>
    <xf numFmtId="0" fontId="12" fillId="2" borderId="36" xfId="0" applyFont="1" applyFill="1" applyBorder="1" applyAlignment="1">
      <alignment horizontal="left" vertical="center" indent="1"/>
    </xf>
    <xf numFmtId="0" fontId="12" fillId="2" borderId="36" xfId="0" applyFont="1" applyFill="1" applyBorder="1" applyAlignment="1">
      <alignment horizontal="center" vertical="center"/>
    </xf>
    <xf numFmtId="10" fontId="12" fillId="2" borderId="36" xfId="14" applyNumberFormat="1" applyFont="1" applyFill="1" applyBorder="1" applyAlignment="1">
      <alignment horizontal="center" vertical="center"/>
    </xf>
    <xf numFmtId="0" fontId="12" fillId="2" borderId="36" xfId="14" applyNumberFormat="1" applyFont="1" applyFill="1" applyBorder="1" applyAlignment="1">
      <alignment horizontal="center"/>
    </xf>
    <xf numFmtId="167" fontId="12" fillId="2" borderId="36" xfId="14" applyNumberFormat="1" applyFont="1" applyFill="1" applyBorder="1" applyAlignment="1">
      <alignment horizontal="center"/>
    </xf>
    <xf numFmtId="167" fontId="12" fillId="2" borderId="36" xfId="14" applyNumberFormat="1" applyFont="1" applyFill="1" applyBorder="1" applyAlignment="1">
      <alignment horizontal="center" vertical="center"/>
    </xf>
    <xf numFmtId="9" fontId="12" fillId="2" borderId="36" xfId="1" applyFont="1" applyFill="1" applyBorder="1" applyAlignment="1">
      <alignment horizontal="center" vertical="center"/>
    </xf>
    <xf numFmtId="177" fontId="12" fillId="2" borderId="36" xfId="14" applyNumberFormat="1" applyFont="1" applyFill="1" applyBorder="1" applyAlignment="1">
      <alignment horizontal="center"/>
    </xf>
    <xf numFmtId="9" fontId="12" fillId="2" borderId="36" xfId="1" applyFont="1" applyFill="1" applyBorder="1" applyAlignment="1">
      <alignment horizontal="center"/>
    </xf>
    <xf numFmtId="0" fontId="87" fillId="2" borderId="0" xfId="0" applyFont="1" applyFill="1" applyAlignment="1">
      <alignment horizontal="left" indent="1"/>
    </xf>
    <xf numFmtId="0" fontId="50" fillId="2" borderId="0" xfId="0" applyFont="1" applyFill="1" applyBorder="1" applyAlignment="1">
      <alignment horizontal="right" wrapText="1"/>
    </xf>
    <xf numFmtId="9" fontId="9" fillId="2" borderId="36" xfId="1" applyFont="1" applyFill="1" applyBorder="1" applyAlignment="1">
      <alignment horizontal="center" vertical="center"/>
    </xf>
    <xf numFmtId="3" fontId="9" fillId="2" borderId="36" xfId="0" applyNumberFormat="1" applyFont="1" applyFill="1" applyBorder="1" applyAlignment="1">
      <alignment horizontal="center" vertical="center"/>
    </xf>
    <xf numFmtId="0" fontId="11" fillId="7" borderId="15" xfId="0" applyFont="1" applyFill="1" applyBorder="1" applyAlignment="1">
      <alignment horizontal="centerContinuous" vertical="center"/>
    </xf>
    <xf numFmtId="0" fontId="11" fillId="7" borderId="17" xfId="0" applyFont="1" applyFill="1" applyBorder="1" applyAlignment="1">
      <alignment horizontal="center" vertical="center" wrapText="1"/>
    </xf>
    <xf numFmtId="9" fontId="9" fillId="2" borderId="36" xfId="0" applyNumberFormat="1" applyFont="1" applyFill="1" applyBorder="1" applyAlignment="1">
      <alignment horizontal="center"/>
    </xf>
    <xf numFmtId="3" fontId="9" fillId="2" borderId="36" xfId="14" applyNumberFormat="1" applyFont="1" applyFill="1" applyBorder="1" applyAlignment="1">
      <alignment horizontal="center"/>
    </xf>
    <xf numFmtId="170" fontId="9" fillId="2" borderId="36" xfId="1" applyNumberFormat="1" applyFont="1" applyFill="1" applyBorder="1" applyAlignment="1">
      <alignment horizontal="center" vertical="center"/>
    </xf>
    <xf numFmtId="169" fontId="9" fillId="2" borderId="36" xfId="14" applyNumberFormat="1" applyFont="1" applyFill="1" applyBorder="1" applyAlignment="1">
      <alignment horizontal="center"/>
    </xf>
    <xf numFmtId="3" fontId="12" fillId="2" borderId="36" xfId="0" applyNumberFormat="1" applyFont="1" applyFill="1" applyBorder="1" applyAlignment="1">
      <alignment horizontal="center" vertical="center"/>
    </xf>
    <xf numFmtId="166" fontId="9" fillId="2" borderId="36" xfId="0" applyNumberFormat="1" applyFont="1" applyFill="1" applyBorder="1" applyAlignment="1">
      <alignment horizontal="center" vertical="center"/>
    </xf>
    <xf numFmtId="17" fontId="9" fillId="2" borderId="36" xfId="0" quotePrefix="1" applyNumberFormat="1" applyFont="1" applyFill="1" applyBorder="1" applyAlignment="1">
      <alignment horizontal="center" vertical="center"/>
    </xf>
    <xf numFmtId="10" fontId="9" fillId="2" borderId="36" xfId="1" applyNumberFormat="1" applyFont="1" applyFill="1" applyBorder="1" applyAlignment="1">
      <alignment horizontal="center" vertical="center"/>
    </xf>
    <xf numFmtId="164" fontId="12" fillId="2" borderId="36" xfId="14" applyFont="1" applyFill="1" applyBorder="1" applyAlignment="1">
      <alignment horizontal="center" vertical="center"/>
    </xf>
    <xf numFmtId="3" fontId="12" fillId="2" borderId="36" xfId="14" applyNumberFormat="1" applyFont="1" applyFill="1" applyBorder="1" applyAlignment="1">
      <alignment horizontal="center"/>
    </xf>
    <xf numFmtId="170" fontId="12" fillId="2" borderId="36" xfId="1" applyNumberFormat="1" applyFont="1" applyFill="1" applyBorder="1" applyAlignment="1">
      <alignment horizontal="center" vertical="center"/>
    </xf>
    <xf numFmtId="166" fontId="12" fillId="2" borderId="36" xfId="0" applyNumberFormat="1" applyFont="1" applyFill="1" applyBorder="1" applyAlignment="1">
      <alignment horizontal="center" vertical="center"/>
    </xf>
    <xf numFmtId="10" fontId="12" fillId="2" borderId="36" xfId="1" applyNumberFormat="1" applyFont="1" applyFill="1" applyBorder="1" applyAlignment="1">
      <alignment horizontal="center" vertical="center"/>
    </xf>
    <xf numFmtId="0" fontId="11" fillId="7" borderId="0" xfId="0" applyFont="1" applyFill="1" applyAlignment="1">
      <alignment horizontal="left" vertical="center" wrapText="1"/>
    </xf>
    <xf numFmtId="0" fontId="11" fillId="7" borderId="0" xfId="0" applyFont="1" applyFill="1" applyBorder="1" applyAlignment="1">
      <alignment horizontal="left" vertical="center" wrapText="1"/>
    </xf>
    <xf numFmtId="0" fontId="11" fillId="7" borderId="0" xfId="0" applyFont="1" applyFill="1" applyBorder="1" applyAlignment="1">
      <alignment horizontal="right" vertical="center" wrapText="1"/>
    </xf>
    <xf numFmtId="176" fontId="9" fillId="0" borderId="35" xfId="14" applyNumberFormat="1" applyFont="1" applyFill="1" applyBorder="1" applyAlignment="1">
      <alignment horizontal="center" vertical="center"/>
    </xf>
    <xf numFmtId="176" fontId="9" fillId="0" borderId="36" xfId="14" applyNumberFormat="1" applyFont="1" applyFill="1" applyBorder="1" applyAlignment="1">
      <alignment horizontal="right" vertical="center"/>
    </xf>
    <xf numFmtId="176" fontId="12" fillId="0" borderId="36" xfId="14" applyNumberFormat="1" applyFont="1" applyFill="1" applyBorder="1" applyAlignment="1">
      <alignment horizontal="right" vertical="center"/>
    </xf>
    <xf numFmtId="9" fontId="9" fillId="0" borderId="36" xfId="1" applyFont="1" applyFill="1" applyBorder="1" applyAlignment="1">
      <alignment horizontal="right" vertical="center"/>
    </xf>
    <xf numFmtId="9" fontId="9" fillId="0" borderId="36" xfId="0" applyNumberFormat="1" applyFont="1" applyFill="1" applyBorder="1" applyAlignment="1">
      <alignment horizontal="right" vertical="center"/>
    </xf>
    <xf numFmtId="9" fontId="12" fillId="0" borderId="36" xfId="1" applyFont="1" applyFill="1" applyBorder="1" applyAlignment="1">
      <alignment horizontal="right" vertical="center"/>
    </xf>
    <xf numFmtId="9" fontId="12" fillId="0" borderId="36" xfId="0" applyNumberFormat="1" applyFont="1" applyFill="1" applyBorder="1" applyAlignment="1">
      <alignment horizontal="right" vertical="center"/>
    </xf>
    <xf numFmtId="176" fontId="9" fillId="5" borderId="35" xfId="14" applyNumberFormat="1" applyFont="1" applyFill="1" applyBorder="1" applyAlignment="1">
      <alignment horizontal="center" vertical="center"/>
    </xf>
    <xf numFmtId="176" fontId="9" fillId="5" borderId="36" xfId="14" applyNumberFormat="1" applyFont="1" applyFill="1" applyBorder="1" applyAlignment="1">
      <alignment horizontal="right" vertical="center"/>
    </xf>
    <xf numFmtId="176" fontId="12" fillId="5" borderId="36" xfId="14" applyNumberFormat="1" applyFont="1" applyFill="1" applyBorder="1" applyAlignment="1">
      <alignment horizontal="right" vertical="center"/>
    </xf>
    <xf numFmtId="176" fontId="51" fillId="5" borderId="36" xfId="14" applyNumberFormat="1" applyFont="1" applyFill="1" applyBorder="1" applyAlignment="1">
      <alignment horizontal="right" vertical="center"/>
    </xf>
    <xf numFmtId="9" fontId="9" fillId="5" borderId="36" xfId="1" applyFont="1" applyFill="1" applyBorder="1" applyAlignment="1">
      <alignment horizontal="right" vertical="center"/>
    </xf>
    <xf numFmtId="9" fontId="12" fillId="5" borderId="36" xfId="1" applyFont="1" applyFill="1" applyBorder="1" applyAlignment="1">
      <alignment horizontal="right" vertical="center"/>
    </xf>
    <xf numFmtId="176" fontId="9" fillId="5" borderId="36" xfId="14" applyNumberFormat="1" applyFont="1" applyFill="1" applyBorder="1" applyAlignment="1">
      <alignment horizontal="center" vertical="center"/>
    </xf>
    <xf numFmtId="0" fontId="12" fillId="0" borderId="36" xfId="0" applyFont="1" applyFill="1" applyBorder="1" applyAlignment="1">
      <alignment horizontal="left" vertical="center" indent="1"/>
    </xf>
    <xf numFmtId="176" fontId="9" fillId="0" borderId="36" xfId="14" applyNumberFormat="1" applyFont="1" applyFill="1" applyBorder="1" applyAlignment="1">
      <alignment horizontal="center" vertical="center"/>
    </xf>
    <xf numFmtId="0" fontId="9" fillId="0" borderId="36" xfId="0" applyFont="1" applyFill="1" applyBorder="1" applyAlignment="1">
      <alignment horizontal="left" vertical="center" indent="2"/>
    </xf>
    <xf numFmtId="0" fontId="12" fillId="0" borderId="36" xfId="0" applyFont="1" applyFill="1" applyBorder="1" applyAlignment="1">
      <alignment horizontal="left" vertical="center" indent="2"/>
    </xf>
    <xf numFmtId="176" fontId="9" fillId="2" borderId="36" xfId="14" applyNumberFormat="1" applyFont="1" applyFill="1" applyBorder="1" applyAlignment="1">
      <alignment horizontal="right" vertical="center"/>
    </xf>
    <xf numFmtId="176" fontId="9" fillId="2" borderId="36" xfId="14" applyNumberFormat="1" applyFont="1" applyFill="1" applyBorder="1" applyAlignment="1">
      <alignment horizontal="right"/>
    </xf>
    <xf numFmtId="176" fontId="12" fillId="2" borderId="36" xfId="14" applyNumberFormat="1" applyFont="1" applyFill="1" applyBorder="1" applyAlignment="1">
      <alignment horizontal="right"/>
    </xf>
    <xf numFmtId="9" fontId="9" fillId="2" borderId="36" xfId="1" applyFont="1" applyFill="1" applyBorder="1" applyAlignment="1">
      <alignment horizontal="right"/>
    </xf>
    <xf numFmtId="9" fontId="12" fillId="2" borderId="36" xfId="1" applyFont="1" applyFill="1" applyBorder="1" applyAlignment="1">
      <alignment horizontal="right"/>
    </xf>
    <xf numFmtId="178" fontId="9" fillId="2" borderId="36" xfId="14" applyNumberFormat="1" applyFont="1" applyFill="1" applyBorder="1" applyAlignment="1">
      <alignment horizontal="right"/>
    </xf>
    <xf numFmtId="176" fontId="9" fillId="5" borderId="36" xfId="14" applyNumberFormat="1" applyFont="1" applyFill="1" applyBorder="1" applyAlignment="1">
      <alignment horizontal="right"/>
    </xf>
    <xf numFmtId="176" fontId="12" fillId="5" borderId="36" xfId="14" applyNumberFormat="1" applyFont="1" applyFill="1" applyBorder="1" applyAlignment="1">
      <alignment horizontal="right"/>
    </xf>
    <xf numFmtId="9" fontId="9" fillId="5" borderId="36" xfId="1" applyFont="1" applyFill="1" applyBorder="1" applyAlignment="1">
      <alignment horizontal="right"/>
    </xf>
    <xf numFmtId="9" fontId="12" fillId="5" borderId="36" xfId="1" applyFont="1" applyFill="1" applyBorder="1" applyAlignment="1">
      <alignment horizontal="right"/>
    </xf>
    <xf numFmtId="178" fontId="9" fillId="5" borderId="36" xfId="14" applyNumberFormat="1" applyFont="1" applyFill="1" applyBorder="1" applyAlignment="1">
      <alignment horizontal="right"/>
    </xf>
    <xf numFmtId="176" fontId="9" fillId="2" borderId="36" xfId="14" applyNumberFormat="1" applyFont="1" applyFill="1" applyBorder="1" applyAlignment="1">
      <alignment horizontal="right" vertical="center" wrapText="1"/>
    </xf>
    <xf numFmtId="0" fontId="12" fillId="2" borderId="36" xfId="0" applyFont="1" applyFill="1" applyBorder="1" applyAlignment="1">
      <alignment horizontal="left" vertical="center" indent="2"/>
    </xf>
    <xf numFmtId="176" fontId="12" fillId="2" borderId="36" xfId="14" applyNumberFormat="1" applyFont="1" applyFill="1" applyBorder="1" applyAlignment="1">
      <alignment horizontal="right" wrapText="1"/>
    </xf>
    <xf numFmtId="176" fontId="51" fillId="2" borderId="36" xfId="14" applyNumberFormat="1" applyFont="1" applyFill="1" applyBorder="1" applyAlignment="1">
      <alignment horizontal="right" wrapText="1"/>
    </xf>
    <xf numFmtId="9" fontId="9" fillId="2" borderId="36" xfId="1" applyFont="1" applyFill="1" applyBorder="1" applyAlignment="1">
      <alignment horizontal="right" wrapText="1"/>
    </xf>
    <xf numFmtId="9" fontId="12" fillId="2" borderId="36" xfId="1" applyFont="1" applyFill="1" applyBorder="1" applyAlignment="1">
      <alignment horizontal="right" wrapText="1"/>
    </xf>
    <xf numFmtId="49" fontId="9" fillId="2" borderId="36" xfId="14" applyNumberFormat="1" applyFont="1" applyFill="1" applyBorder="1" applyAlignment="1">
      <alignment horizontal="right"/>
    </xf>
    <xf numFmtId="176" fontId="66" fillId="2" borderId="36" xfId="14" applyNumberFormat="1" applyFont="1" applyFill="1" applyBorder="1" applyAlignment="1">
      <alignment horizontal="right"/>
    </xf>
    <xf numFmtId="10" fontId="9" fillId="2" borderId="36" xfId="1" applyNumberFormat="1" applyFont="1" applyFill="1" applyBorder="1" applyAlignment="1">
      <alignment horizontal="right"/>
    </xf>
    <xf numFmtId="0" fontId="9" fillId="2" borderId="36" xfId="0" applyFont="1" applyFill="1" applyBorder="1" applyAlignment="1">
      <alignment horizontal="right"/>
    </xf>
    <xf numFmtId="176" fontId="9" fillId="5" borderId="36" xfId="14" applyNumberFormat="1" applyFont="1" applyFill="1" applyBorder="1" applyAlignment="1">
      <alignment horizontal="right" vertical="center" wrapText="1"/>
    </xf>
    <xf numFmtId="176" fontId="12" fillId="5" borderId="36" xfId="14" applyNumberFormat="1" applyFont="1" applyFill="1" applyBorder="1" applyAlignment="1">
      <alignment horizontal="right" wrapText="1"/>
    </xf>
    <xf numFmtId="176" fontId="51" fillId="5" borderId="36" xfId="14" applyNumberFormat="1" applyFont="1" applyFill="1" applyBorder="1" applyAlignment="1">
      <alignment horizontal="right" wrapText="1"/>
    </xf>
    <xf numFmtId="9" fontId="9" fillId="5" borderId="36" xfId="1" applyFont="1" applyFill="1" applyBorder="1" applyAlignment="1">
      <alignment horizontal="right" wrapText="1"/>
    </xf>
    <xf numFmtId="49" fontId="9" fillId="5" borderId="36" xfId="14" applyNumberFormat="1" applyFont="1" applyFill="1" applyBorder="1" applyAlignment="1">
      <alignment horizontal="right" wrapText="1"/>
    </xf>
    <xf numFmtId="10" fontId="9" fillId="5" borderId="36" xfId="1" applyNumberFormat="1" applyFont="1" applyFill="1" applyBorder="1" applyAlignment="1">
      <alignment horizontal="right" wrapText="1"/>
    </xf>
    <xf numFmtId="178" fontId="9" fillId="5" borderId="36" xfId="14" applyNumberFormat="1" applyFont="1" applyFill="1" applyBorder="1" applyAlignment="1">
      <alignment horizontal="right" wrapText="1"/>
    </xf>
    <xf numFmtId="176" fontId="12" fillId="2" borderId="36" xfId="14" applyNumberFormat="1" applyFont="1" applyFill="1" applyBorder="1" applyAlignment="1">
      <alignment horizontal="right" vertical="center"/>
    </xf>
    <xf numFmtId="178" fontId="9" fillId="5" borderId="36" xfId="14" applyNumberFormat="1" applyFont="1" applyFill="1" applyBorder="1" applyAlignment="1">
      <alignment horizontal="right" vertical="center"/>
    </xf>
    <xf numFmtId="178" fontId="9" fillId="2" borderId="36" xfId="14" applyNumberFormat="1" applyFont="1" applyFill="1" applyBorder="1" applyAlignment="1">
      <alignment horizontal="right" vertical="center"/>
    </xf>
    <xf numFmtId="178" fontId="12" fillId="5" borderId="36" xfId="14" applyNumberFormat="1" applyFont="1" applyFill="1" applyBorder="1" applyAlignment="1">
      <alignment horizontal="right" vertical="center"/>
    </xf>
    <xf numFmtId="178" fontId="12" fillId="2" borderId="36" xfId="14" applyNumberFormat="1" applyFont="1" applyFill="1" applyBorder="1" applyAlignment="1">
      <alignment horizontal="right" vertical="center"/>
    </xf>
    <xf numFmtId="0" fontId="12" fillId="2" borderId="36" xfId="0" applyFont="1" applyFill="1" applyBorder="1" applyAlignment="1">
      <alignment horizontal="right" vertical="center" indent="1"/>
    </xf>
    <xf numFmtId="178" fontId="30" fillId="2" borderId="0" xfId="0" applyNumberFormat="1" applyFont="1" applyFill="1"/>
    <xf numFmtId="179" fontId="30" fillId="2" borderId="0" xfId="0" applyNumberFormat="1" applyFont="1" applyFill="1"/>
    <xf numFmtId="0" fontId="12" fillId="2" borderId="36" xfId="0" applyFont="1" applyFill="1" applyBorder="1" applyAlignment="1">
      <alignment horizontal="right" vertical="center"/>
    </xf>
    <xf numFmtId="176" fontId="51" fillId="2" borderId="36" xfId="14" applyNumberFormat="1" applyFont="1" applyFill="1" applyBorder="1" applyAlignment="1">
      <alignment horizontal="right" vertical="center"/>
    </xf>
    <xf numFmtId="170" fontId="9" fillId="2" borderId="36" xfId="1" applyNumberFormat="1" applyFont="1" applyFill="1" applyBorder="1" applyAlignment="1">
      <alignment horizontal="right" vertical="center"/>
    </xf>
    <xf numFmtId="170" fontId="12" fillId="2" borderId="36" xfId="1" applyNumberFormat="1" applyFont="1" applyFill="1" applyBorder="1" applyAlignment="1">
      <alignment horizontal="right" vertical="center"/>
    </xf>
    <xf numFmtId="10" fontId="9" fillId="2" borderId="36" xfId="0" applyNumberFormat="1" applyFont="1" applyFill="1" applyBorder="1" applyAlignment="1">
      <alignment horizontal="right" vertical="center"/>
    </xf>
    <xf numFmtId="10" fontId="9" fillId="2" borderId="36" xfId="1" applyNumberFormat="1" applyFont="1" applyFill="1" applyBorder="1" applyAlignment="1">
      <alignment horizontal="right" vertical="center"/>
    </xf>
    <xf numFmtId="171" fontId="9" fillId="2" borderId="36" xfId="14" applyNumberFormat="1" applyFont="1" applyFill="1" applyBorder="1" applyAlignment="1">
      <alignment horizontal="right" vertical="center"/>
    </xf>
    <xf numFmtId="170" fontId="9" fillId="5" borderId="36" xfId="1" applyNumberFormat="1" applyFont="1" applyFill="1" applyBorder="1" applyAlignment="1">
      <alignment horizontal="right" vertical="center"/>
    </xf>
    <xf numFmtId="177" fontId="9" fillId="5" borderId="36" xfId="14" applyNumberFormat="1" applyFont="1" applyFill="1" applyBorder="1" applyAlignment="1">
      <alignment horizontal="right" vertical="center"/>
    </xf>
    <xf numFmtId="10" fontId="9" fillId="5" borderId="36" xfId="1" applyNumberFormat="1" applyFont="1" applyFill="1" applyBorder="1" applyAlignment="1">
      <alignment horizontal="right" vertical="center"/>
    </xf>
    <xf numFmtId="176" fontId="69" fillId="5" borderId="36" xfId="14" applyNumberFormat="1" applyFont="1" applyFill="1" applyBorder="1" applyAlignment="1">
      <alignment horizontal="right" vertical="center"/>
    </xf>
    <xf numFmtId="0" fontId="25" fillId="0" borderId="0" xfId="0" applyFont="1" applyFill="1"/>
    <xf numFmtId="0" fontId="9" fillId="0" borderId="36" xfId="0" applyFont="1" applyFill="1" applyBorder="1" applyAlignment="1">
      <alignment horizontal="right" vertical="center"/>
    </xf>
    <xf numFmtId="178" fontId="9" fillId="0" borderId="36" xfId="14" applyNumberFormat="1" applyFont="1" applyFill="1" applyBorder="1" applyAlignment="1">
      <alignment horizontal="right" vertical="center"/>
    </xf>
    <xf numFmtId="0" fontId="9" fillId="0" borderId="36" xfId="0" applyFont="1" applyFill="1" applyBorder="1" applyAlignment="1">
      <alignment horizontal="left" vertical="center" indent="1"/>
    </xf>
    <xf numFmtId="0" fontId="51" fillId="0" borderId="36" xfId="0" applyFont="1" applyFill="1" applyBorder="1" applyAlignment="1">
      <alignment horizontal="right" vertical="center"/>
    </xf>
    <xf numFmtId="178" fontId="51" fillId="0" borderId="36" xfId="14" applyNumberFormat="1" applyFont="1" applyFill="1" applyBorder="1" applyAlignment="1">
      <alignment horizontal="right" vertical="center"/>
    </xf>
    <xf numFmtId="0" fontId="9" fillId="5" borderId="36" xfId="0" applyFont="1" applyFill="1" applyBorder="1" applyAlignment="1">
      <alignment horizontal="right" vertical="center"/>
    </xf>
    <xf numFmtId="0" fontId="51" fillId="5" borderId="36" xfId="0" applyFont="1" applyFill="1" applyBorder="1" applyAlignment="1">
      <alignment horizontal="right" vertical="center"/>
    </xf>
    <xf numFmtId="0" fontId="43" fillId="2" borderId="0" xfId="2" applyFont="1" applyFill="1" applyAlignment="1">
      <alignment horizontal="center"/>
    </xf>
    <xf numFmtId="0" fontId="42" fillId="2" borderId="0" xfId="0" applyFont="1" applyFill="1" applyAlignment="1">
      <alignment horizontal="center" vertical="center" wrapText="1"/>
    </xf>
    <xf numFmtId="0" fontId="85" fillId="2" borderId="0" xfId="2" applyFont="1" applyFill="1" applyAlignment="1">
      <alignment horizontal="center"/>
    </xf>
    <xf numFmtId="0" fontId="42" fillId="2" borderId="3" xfId="0" applyFont="1" applyFill="1" applyBorder="1" applyAlignment="1">
      <alignment horizontal="center"/>
    </xf>
    <xf numFmtId="0" fontId="12" fillId="2" borderId="3" xfId="0" applyFont="1" applyFill="1" applyBorder="1" applyAlignment="1">
      <alignment horizontal="left" vertical="center"/>
    </xf>
    <xf numFmtId="0" fontId="40" fillId="0" borderId="0" xfId="0" applyFont="1" applyBorder="1" applyAlignment="1">
      <alignment horizontal="left" vertical="center" wrapText="1"/>
    </xf>
    <xf numFmtId="0" fontId="82" fillId="0" borderId="0" xfId="0" applyFont="1" applyAlignment="1">
      <alignment horizontal="left" wrapText="1"/>
    </xf>
    <xf numFmtId="0" fontId="82" fillId="3" borderId="0" xfId="0" applyFont="1" applyFill="1" applyAlignment="1">
      <alignment horizontal="center" vertical="center" wrapText="1"/>
    </xf>
    <xf numFmtId="0" fontId="12" fillId="0" borderId="3" xfId="0" applyFont="1" applyBorder="1" applyAlignment="1">
      <alignment horizontal="left" vertical="center"/>
    </xf>
    <xf numFmtId="0" fontId="40" fillId="2" borderId="0" xfId="0" applyFont="1" applyFill="1" applyAlignment="1">
      <alignment horizontal="left" vertical="center" wrapText="1"/>
    </xf>
    <xf numFmtId="1" fontId="9" fillId="2" borderId="27" xfId="0" applyNumberFormat="1" applyFont="1" applyFill="1" applyBorder="1" applyAlignment="1">
      <alignment horizontal="center" vertical="center"/>
    </xf>
    <xf numFmtId="1" fontId="9" fillId="2" borderId="24" xfId="0" applyNumberFormat="1" applyFont="1" applyFill="1" applyBorder="1" applyAlignment="1">
      <alignment horizontal="center" vertical="center"/>
    </xf>
    <xf numFmtId="0" fontId="11" fillId="7" borderId="14" xfId="0" applyFont="1" applyFill="1" applyBorder="1" applyAlignment="1">
      <alignment horizontal="center" vertical="center" wrapText="1"/>
    </xf>
    <xf numFmtId="0" fontId="15" fillId="2" borderId="2" xfId="0" applyFont="1" applyFill="1" applyBorder="1" applyAlignment="1">
      <alignment horizontal="left" vertical="center" wrapText="1"/>
    </xf>
    <xf numFmtId="0" fontId="15" fillId="2" borderId="0" xfId="0" applyFont="1" applyFill="1" applyAlignment="1">
      <alignment horizontal="left" vertical="center" wrapText="1"/>
    </xf>
  </cellXfs>
  <cellStyles count="23">
    <cellStyle name="Comma" xfId="14" builtinId="3"/>
    <cellStyle name="Comma 2" xfId="11" xr:uid="{64962BE8-A8A9-4FE0-A1FB-576B06543050}"/>
    <cellStyle name="Comma 2 2" xfId="20" xr:uid="{E84CEA3C-8B56-45F1-BC67-17C8C1D807C1}"/>
    <cellStyle name="Comma 3" xfId="4" xr:uid="{8F2D29D4-D7C5-4A30-BEA9-A1B9C74BC5E0}"/>
    <cellStyle name="Comma 4" xfId="21" xr:uid="{4989B2ED-DDD0-49B3-8774-9797EC29B565}"/>
    <cellStyle name="Comma 6" xfId="17" xr:uid="{3AAA5023-CADB-467A-B810-E89FE69AEA99}"/>
    <cellStyle name="Comma 7" xfId="22" xr:uid="{39F1823D-FBAA-4A94-8A90-901632B0935C}"/>
    <cellStyle name="Hyperlink" xfId="2" builtinId="8"/>
    <cellStyle name="Hyperlink 2" xfId="6" xr:uid="{EFB1E370-0686-4AF9-A623-D8D77963CE93}"/>
    <cellStyle name="Hvid body celle" xfId="16" xr:uid="{57D28611-E343-4070-B3E0-7AE45ECF5454}"/>
    <cellStyle name="Hvid body celle tal" xfId="15" xr:uid="{855DA796-644F-4239-9029-611422F6C4BE}"/>
    <cellStyle name="Migliaia 2" xfId="7" xr:uid="{9021B73B-DC1A-4A69-8242-7FF9F693E3DC}"/>
    <cellStyle name="Migliaia 2 2" xfId="18" xr:uid="{C0513AF9-0E94-427E-8A28-877B95F386A4}"/>
    <cellStyle name="Migliaia 3" xfId="10" xr:uid="{38E00EBF-F467-470A-B883-0502AD4AB14F}"/>
    <cellStyle name="Migliaia 3 2" xfId="19" xr:uid="{EDCA6EAD-379B-4A8B-BB42-FF0CA63EB209}"/>
    <cellStyle name="Normal" xfId="0" builtinId="0"/>
    <cellStyle name="Normal 2" xfId="3" xr:uid="{E2DDACCD-FA7D-415E-81D9-81084CD73936}"/>
    <cellStyle name="Normale 2" xfId="12" xr:uid="{EB3AAF27-08F7-4CA9-A328-C9004E68295C}"/>
    <cellStyle name="Normale 2 2" xfId="13" xr:uid="{842CA93B-3183-43DD-8398-FFF3DF1B501C}"/>
    <cellStyle name="Normale 5 2" xfId="8" xr:uid="{AACF5F60-4FA7-4CA5-BECE-845B6E7A4D67}"/>
    <cellStyle name="Normale 6" xfId="9" xr:uid="{D33F63AC-5864-4F52-B764-37AA60CDF774}"/>
    <cellStyle name="Percent" xfId="1" builtinId="5"/>
    <cellStyle name="Percent 2" xfId="5" xr:uid="{65F88853-9DB6-4E0C-898E-427975C0D942}"/>
  </cellStyles>
  <dxfs count="1297">
    <dxf>
      <font>
        <color rgb="FF9C0006"/>
      </font>
      <fill>
        <patternFill>
          <bgColor rgb="FFFFC7CE"/>
        </patternFill>
      </fill>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
      <numFmt numFmtId="183" formatCode="_-* #,##0_-;\-* #,##0_-;_-* &quot;-&quot;_-;_-@_-"/>
    </dxf>
  </dxfs>
  <tableStyles count="0" defaultTableStyle="TableStyleMedium2" defaultPivotStyle="PivotStyleLight16"/>
  <colors>
    <mruColors>
      <color rgb="FFF2F2F2"/>
      <color rgb="FFF4F4F4"/>
      <color rgb="FF172E62"/>
      <color rgb="FF00D3B7"/>
      <color rgb="FF595959"/>
      <color rgb="FF4057E3"/>
      <color rgb="FF928DF2"/>
      <color rgb="FF86FFFF"/>
      <color rgb="FFEECF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2.xml.rels><?xml version="1.0" encoding="UTF-8" standalone="yes"?>
<Relationships xmlns="http://schemas.openxmlformats.org/package/2006/relationships"><Relationship Id="rId3" Type="http://schemas.openxmlformats.org/officeDocument/2006/relationships/hyperlink" Target="#Turinys!A1"/><Relationship Id="rId2" Type="http://schemas.openxmlformats.org/officeDocument/2006/relationships/image" Target="../media/image2.png"/><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xml.rels><?xml version="1.0" encoding="UTF-8" standalone="yes"?>
<Relationships xmlns="http://schemas.openxmlformats.org/package/2006/relationships"><Relationship Id="rId13" Type="http://schemas.openxmlformats.org/officeDocument/2006/relationships/hyperlink" Target="#Dujos!A1"/><Relationship Id="rId18" Type="http://schemas.openxmlformats.org/officeDocument/2006/relationships/image" Target="../media/image4.png"/><Relationship Id="rId26" Type="http://schemas.openxmlformats.org/officeDocument/2006/relationships/image" Target="../media/image7.png"/><Relationship Id="rId39" Type="http://schemas.openxmlformats.org/officeDocument/2006/relationships/hyperlink" Target="#'V&#279;jo ir Saul&#279;s duomenys'!A1"/><Relationship Id="rId21" Type="http://schemas.openxmlformats.org/officeDocument/2006/relationships/hyperlink" Target="#'Verslo aplinka'!A1"/><Relationship Id="rId34" Type="http://schemas.openxmlformats.org/officeDocument/2006/relationships/image" Target="../media/image12.png"/><Relationship Id="rId7" Type="http://schemas.openxmlformats.org/officeDocument/2006/relationships/hyperlink" Target="#'Finansiniai rodikliai'!A1"/><Relationship Id="rId12" Type="http://schemas.openxmlformats.org/officeDocument/2006/relationships/hyperlink" Target="#'Atliekos ir Biomas&#279;'!A1"/><Relationship Id="rId17" Type="http://schemas.openxmlformats.org/officeDocument/2006/relationships/hyperlink" Target="#'Rezerviniai paj&#279;gumai'!A1"/><Relationship Id="rId25" Type="http://schemas.openxmlformats.org/officeDocument/2006/relationships/image" Target="../media/image6.png"/><Relationship Id="rId33" Type="http://schemas.openxmlformats.org/officeDocument/2006/relationships/hyperlink" Target="#'V&#279;jas ir Saul&#279;'!A1"/><Relationship Id="rId38" Type="http://schemas.openxmlformats.org/officeDocument/2006/relationships/hyperlink" Target="#'Gamtini&#371; duj&#371; duomenys'!A1"/><Relationship Id="rId2" Type="http://schemas.openxmlformats.org/officeDocument/2006/relationships/image" Target="../media/image2.png"/><Relationship Id="rId16" Type="http://schemas.openxmlformats.org/officeDocument/2006/relationships/image" Target="../media/image3.png"/><Relationship Id="rId20" Type="http://schemas.openxmlformats.org/officeDocument/2006/relationships/image" Target="../media/image5.png"/><Relationship Id="rId29" Type="http://schemas.openxmlformats.org/officeDocument/2006/relationships/image" Target="../media/image10.svg"/><Relationship Id="rId1" Type="http://schemas.openxmlformats.org/officeDocument/2006/relationships/hyperlink" Target="https://ignitisgrupe.lt/lt/ataskaitos-ir-pristatymai" TargetMode="External"/><Relationship Id="rId6" Type="http://schemas.openxmlformats.org/officeDocument/2006/relationships/hyperlink" Target="#'Nuostatos d&#279;l atsakomyb&#279;s'!A1"/><Relationship Id="rId11" Type="http://schemas.openxmlformats.org/officeDocument/2006/relationships/hyperlink" Target="#Hidro!A1"/><Relationship Id="rId24" Type="http://schemas.openxmlformats.org/officeDocument/2006/relationships/hyperlink" Target="#'&#381;alioji gamyba'!A1"/><Relationship Id="rId32" Type="http://schemas.microsoft.com/office/2007/relationships/hdphoto" Target="../media/hdphoto1.wdp"/><Relationship Id="rId37" Type="http://schemas.openxmlformats.org/officeDocument/2006/relationships/hyperlink" Target="#'Atliek&#371; ir Biomas&#279;s duomenys'!A1"/><Relationship Id="rId5" Type="http://schemas.openxmlformats.org/officeDocument/2006/relationships/hyperlink" Target="#'Pinig&#371; srautai'!A1"/><Relationship Id="rId15" Type="http://schemas.openxmlformats.org/officeDocument/2006/relationships/hyperlink" Target="#Tinklai!A1"/><Relationship Id="rId23" Type="http://schemas.openxmlformats.org/officeDocument/2006/relationships/hyperlink" Target="#'Apsidraudimo lygis'!A1"/><Relationship Id="rId28" Type="http://schemas.openxmlformats.org/officeDocument/2006/relationships/image" Target="../media/image9.png"/><Relationship Id="rId36" Type="http://schemas.openxmlformats.org/officeDocument/2006/relationships/hyperlink" Target="#'Hidro duomenys'!A1"/><Relationship Id="rId10" Type="http://schemas.openxmlformats.org/officeDocument/2006/relationships/hyperlink" Target="#V&#279;jas!A1"/><Relationship Id="rId19" Type="http://schemas.openxmlformats.org/officeDocument/2006/relationships/hyperlink" Target="#'Sprendimai klientams'!A1"/><Relationship Id="rId31" Type="http://schemas.openxmlformats.org/officeDocument/2006/relationships/image" Target="../media/image11.png"/><Relationship Id="rId4" Type="http://schemas.openxmlformats.org/officeDocument/2006/relationships/hyperlink" Target="#'Pelno nuostolio ataskaita'!A1"/><Relationship Id="rId9" Type="http://schemas.openxmlformats.org/officeDocument/2006/relationships/hyperlink" Target="#Suvedimai!A1"/><Relationship Id="rId14" Type="http://schemas.openxmlformats.org/officeDocument/2006/relationships/hyperlink" Target="#Pastaba!A1"/><Relationship Id="rId22" Type="http://schemas.openxmlformats.org/officeDocument/2006/relationships/hyperlink" Target="#'Rezultatai ketvir&#269;iais'!A1"/><Relationship Id="rId27" Type="http://schemas.openxmlformats.org/officeDocument/2006/relationships/image" Target="../media/image8.svg"/><Relationship Id="rId30" Type="http://schemas.openxmlformats.org/officeDocument/2006/relationships/hyperlink" Target="#'Gamtin&#279;s dujos'!A1"/><Relationship Id="rId35" Type="http://schemas.openxmlformats.org/officeDocument/2006/relationships/image" Target="../media/image13.svg"/><Relationship Id="rId8" Type="http://schemas.openxmlformats.org/officeDocument/2006/relationships/hyperlink" Target="#'Veiklos rodikliai'!A1"/><Relationship Id="rId3" Type="http://schemas.openxmlformats.org/officeDocument/2006/relationships/hyperlink" Target="#Balansas!A1"/></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5.xml.rels><?xml version="1.0" encoding="UTF-8" standalone="yes"?>
<Relationships xmlns="http://schemas.openxmlformats.org/package/2006/relationships"><Relationship Id="rId3" Type="http://schemas.openxmlformats.org/officeDocument/2006/relationships/hyperlink" Target="#Turinys!A1"/><Relationship Id="rId2" Type="http://schemas.openxmlformats.org/officeDocument/2006/relationships/image" Target="../media/image2.png"/><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Turinys!A1"/></Relationships>
</file>

<file path=xl/drawings/_rels/drawing9.xml.rels><?xml version="1.0" encoding="UTF-8" standalone="yes"?>
<Relationships xmlns="http://schemas.openxmlformats.org/package/2006/relationships"><Relationship Id="rId3" Type="http://schemas.openxmlformats.org/officeDocument/2006/relationships/hyperlink" Target="#Turinys!A1"/><Relationship Id="rId2" Type="http://schemas.openxmlformats.org/officeDocument/2006/relationships/image" Target="../media/image2.png"/><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twoCellAnchor editAs="oneCell">
    <xdr:from>
      <xdr:col>3</xdr:col>
      <xdr:colOff>253432</xdr:colOff>
      <xdr:row>0</xdr:row>
      <xdr:rowOff>71439</xdr:rowOff>
    </xdr:from>
    <xdr:to>
      <xdr:col>6</xdr:col>
      <xdr:colOff>325277</xdr:colOff>
      <xdr:row>4</xdr:row>
      <xdr:rowOff>144781</xdr:rowOff>
    </xdr:to>
    <xdr:pic>
      <xdr:nvPicPr>
        <xdr:cNvPr id="4" name="Picture 1">
          <a:extLst>
            <a:ext uri="{FF2B5EF4-FFF2-40B4-BE49-F238E27FC236}">
              <a16:creationId xmlns:a16="http://schemas.microsoft.com/office/drawing/2014/main" id="{D77466A6-5909-4369-84D1-88164C315961}"/>
            </a:ext>
          </a:extLst>
        </xdr:cNvPr>
        <xdr:cNvPicPr>
          <a:picLocks noChangeAspect="1"/>
        </xdr:cNvPicPr>
      </xdr:nvPicPr>
      <xdr:blipFill>
        <a:blip xmlns:r="http://schemas.openxmlformats.org/officeDocument/2006/relationships" r:embed="rId1"/>
        <a:stretch>
          <a:fillRect/>
        </a:stretch>
      </xdr:blipFill>
      <xdr:spPr>
        <a:xfrm>
          <a:off x="2075088" y="71439"/>
          <a:ext cx="1889692" cy="88106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26194</xdr:colOff>
      <xdr:row>0</xdr:row>
      <xdr:rowOff>23811</xdr:rowOff>
    </xdr:from>
    <xdr:ext cx="419100" cy="463878"/>
    <xdr:pic>
      <xdr:nvPicPr>
        <xdr:cNvPr id="5" name="Picture 4">
          <a:hlinkClick xmlns:r="http://schemas.openxmlformats.org/officeDocument/2006/relationships" r:id="rId1"/>
          <a:extLst>
            <a:ext uri="{FF2B5EF4-FFF2-40B4-BE49-F238E27FC236}">
              <a16:creationId xmlns:a16="http://schemas.microsoft.com/office/drawing/2014/main" id="{3C4DBF17-EB76-4022-A253-8541A65C4172}"/>
            </a:ext>
          </a:extLst>
        </xdr:cNvPr>
        <xdr:cNvPicPr>
          <a:picLocks noChangeAspect="1"/>
        </xdr:cNvPicPr>
      </xdr:nvPicPr>
      <xdr:blipFill>
        <a:blip xmlns:r="http://schemas.openxmlformats.org/officeDocument/2006/relationships" r:embed="rId2"/>
        <a:stretch>
          <a:fillRect/>
        </a:stretch>
      </xdr:blipFill>
      <xdr:spPr>
        <a:xfrm>
          <a:off x="26194" y="23811"/>
          <a:ext cx="419100" cy="463878"/>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19050</xdr:colOff>
      <xdr:row>0</xdr:row>
      <xdr:rowOff>11430</xdr:rowOff>
    </xdr:from>
    <xdr:ext cx="419100" cy="463878"/>
    <xdr:pic>
      <xdr:nvPicPr>
        <xdr:cNvPr id="5" name="Picture 4">
          <a:hlinkClick xmlns:r="http://schemas.openxmlformats.org/officeDocument/2006/relationships" r:id="rId1"/>
          <a:extLst>
            <a:ext uri="{FF2B5EF4-FFF2-40B4-BE49-F238E27FC236}">
              <a16:creationId xmlns:a16="http://schemas.microsoft.com/office/drawing/2014/main" id="{578B71CC-C4CE-4171-B227-DAEEEEA6A893}"/>
            </a:ext>
          </a:extLst>
        </xdr:cNvPr>
        <xdr:cNvPicPr>
          <a:picLocks noChangeAspect="1"/>
        </xdr:cNvPicPr>
      </xdr:nvPicPr>
      <xdr:blipFill>
        <a:blip xmlns:r="http://schemas.openxmlformats.org/officeDocument/2006/relationships" r:embed="rId2"/>
        <a:stretch>
          <a:fillRect/>
        </a:stretch>
      </xdr:blipFill>
      <xdr:spPr>
        <a:xfrm>
          <a:off x="19050" y="11430"/>
          <a:ext cx="419100" cy="463878"/>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460169</xdr:rowOff>
    </xdr:to>
    <xdr:pic>
      <xdr:nvPicPr>
        <xdr:cNvPr id="2" name="Picture 1">
          <a:hlinkClick xmlns:r="http://schemas.openxmlformats.org/officeDocument/2006/relationships" r:id="rId1"/>
          <a:extLst>
            <a:ext uri="{FF2B5EF4-FFF2-40B4-BE49-F238E27FC236}">
              <a16:creationId xmlns:a16="http://schemas.microsoft.com/office/drawing/2014/main" id="{CFB8D894-BE89-4667-BB02-F6C430F57173}"/>
            </a:ext>
          </a:extLst>
        </xdr:cNvPr>
        <xdr:cNvPicPr>
          <a:picLocks noChangeAspect="1"/>
        </xdr:cNvPicPr>
      </xdr:nvPicPr>
      <xdr:blipFill>
        <a:blip xmlns:r="http://schemas.openxmlformats.org/officeDocument/2006/relationships" r:embed="rId2"/>
        <a:stretch>
          <a:fillRect/>
        </a:stretch>
      </xdr:blipFill>
      <xdr:spPr>
        <a:xfrm>
          <a:off x="38100" y="0"/>
          <a:ext cx="419100" cy="462345"/>
        </a:xfrm>
        <a:prstGeom prst="rect">
          <a:avLst/>
        </a:prstGeom>
      </xdr:spPr>
    </xdr:pic>
    <xdr:clientData/>
  </xdr:twoCellAnchor>
  <xdr:twoCellAnchor editAs="oneCell">
    <xdr:from>
      <xdr:col>0</xdr:col>
      <xdr:colOff>38100</xdr:colOff>
      <xdr:row>0</xdr:row>
      <xdr:rowOff>0</xdr:rowOff>
    </xdr:from>
    <xdr:to>
      <xdr:col>0</xdr:col>
      <xdr:colOff>457200</xdr:colOff>
      <xdr:row>0</xdr:row>
      <xdr:rowOff>476942</xdr:rowOff>
    </xdr:to>
    <xdr:pic>
      <xdr:nvPicPr>
        <xdr:cNvPr id="3" name="Picture 2">
          <a:hlinkClick xmlns:r="http://schemas.openxmlformats.org/officeDocument/2006/relationships" r:id="rId1"/>
          <a:extLst>
            <a:ext uri="{FF2B5EF4-FFF2-40B4-BE49-F238E27FC236}">
              <a16:creationId xmlns:a16="http://schemas.microsoft.com/office/drawing/2014/main" id="{67EBC058-1655-4138-A141-9F7C91362476}"/>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twoCellAnchor>
  <xdr:oneCellAnchor>
    <xdr:from>
      <xdr:col>0</xdr:col>
      <xdr:colOff>38100</xdr:colOff>
      <xdr:row>0</xdr:row>
      <xdr:rowOff>0</xdr:rowOff>
    </xdr:from>
    <xdr:ext cx="419100" cy="463878"/>
    <xdr:pic>
      <xdr:nvPicPr>
        <xdr:cNvPr id="4" name="Picture 3">
          <a:hlinkClick xmlns:r="http://schemas.openxmlformats.org/officeDocument/2006/relationships" r:id="rId3"/>
          <a:extLst>
            <a:ext uri="{FF2B5EF4-FFF2-40B4-BE49-F238E27FC236}">
              <a16:creationId xmlns:a16="http://schemas.microsoft.com/office/drawing/2014/main" id="{D9FAE018-A9F2-43BA-8F09-270B997BF49B}"/>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34290</xdr:colOff>
      <xdr:row>0</xdr:row>
      <xdr:rowOff>25718</xdr:rowOff>
    </xdr:from>
    <xdr:ext cx="419100" cy="463878"/>
    <xdr:pic>
      <xdr:nvPicPr>
        <xdr:cNvPr id="5" name="Picture 4">
          <a:hlinkClick xmlns:r="http://schemas.openxmlformats.org/officeDocument/2006/relationships" r:id="rId1"/>
          <a:extLst>
            <a:ext uri="{FF2B5EF4-FFF2-40B4-BE49-F238E27FC236}">
              <a16:creationId xmlns:a16="http://schemas.microsoft.com/office/drawing/2014/main" id="{5CCB539B-2216-4C9F-9AE9-1E65ECB44AB5}"/>
            </a:ext>
          </a:extLst>
        </xdr:cNvPr>
        <xdr:cNvPicPr>
          <a:picLocks noChangeAspect="1"/>
        </xdr:cNvPicPr>
      </xdr:nvPicPr>
      <xdr:blipFill>
        <a:blip xmlns:r="http://schemas.openxmlformats.org/officeDocument/2006/relationships" r:embed="rId2"/>
        <a:stretch>
          <a:fillRect/>
        </a:stretch>
      </xdr:blipFill>
      <xdr:spPr>
        <a:xfrm>
          <a:off x="34290" y="25718"/>
          <a:ext cx="419100" cy="463878"/>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F1324586-91C3-41F0-A047-DA90A99AF7BE}"/>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5151125C-C23C-4FC1-80A4-980AFB92496E}"/>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408BB06D-B8B6-4DB6-A7BD-0B8C77B75513}"/>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5" name="Picture 4">
          <a:hlinkClick xmlns:r="http://schemas.openxmlformats.org/officeDocument/2006/relationships" r:id="rId1"/>
          <a:extLst>
            <a:ext uri="{FF2B5EF4-FFF2-40B4-BE49-F238E27FC236}">
              <a16:creationId xmlns:a16="http://schemas.microsoft.com/office/drawing/2014/main" id="{159E23CA-7FA4-4458-8BC4-67A21AF3D2A9}"/>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05EE3C36-AFCD-4C6E-8E89-539653C84F7A}"/>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6E970238-5126-4446-AE82-53296D857ED1}"/>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285750</xdr:colOff>
      <xdr:row>27</xdr:row>
      <xdr:rowOff>28575</xdr:rowOff>
    </xdr:from>
    <xdr:to>
      <xdr:col>2</xdr:col>
      <xdr:colOff>705939</xdr:colOff>
      <xdr:row>27</xdr:row>
      <xdr:rowOff>479218</xdr:rowOff>
    </xdr:to>
    <xdr:pic>
      <xdr:nvPicPr>
        <xdr:cNvPr id="128" name="Picture 127">
          <a:hlinkClick xmlns:r="http://schemas.openxmlformats.org/officeDocument/2006/relationships" r:id="rId1"/>
          <a:extLst>
            <a:ext uri="{FF2B5EF4-FFF2-40B4-BE49-F238E27FC236}">
              <a16:creationId xmlns:a16="http://schemas.microsoft.com/office/drawing/2014/main" id="{9F6C819A-C583-439D-B9EC-560F54B01707}"/>
            </a:ext>
          </a:extLst>
        </xdr:cNvPr>
        <xdr:cNvPicPr>
          <a:picLocks noChangeAspect="1"/>
        </xdr:cNvPicPr>
      </xdr:nvPicPr>
      <xdr:blipFill>
        <a:blip xmlns:r="http://schemas.openxmlformats.org/officeDocument/2006/relationships" r:embed="rId2"/>
        <a:stretch>
          <a:fillRect/>
        </a:stretch>
      </xdr:blipFill>
      <xdr:spPr>
        <a:xfrm>
          <a:off x="4362450" y="7077075"/>
          <a:ext cx="419100" cy="462345"/>
        </a:xfrm>
        <a:prstGeom prst="rect">
          <a:avLst/>
        </a:prstGeom>
      </xdr:spPr>
    </xdr:pic>
    <xdr:clientData/>
  </xdr:twoCellAnchor>
  <xdr:twoCellAnchor editAs="oneCell">
    <xdr:from>
      <xdr:col>2</xdr:col>
      <xdr:colOff>276225</xdr:colOff>
      <xdr:row>10</xdr:row>
      <xdr:rowOff>19050</xdr:rowOff>
    </xdr:from>
    <xdr:to>
      <xdr:col>2</xdr:col>
      <xdr:colOff>708206</xdr:colOff>
      <xdr:row>10</xdr:row>
      <xdr:rowOff>479853</xdr:rowOff>
    </xdr:to>
    <xdr:pic>
      <xdr:nvPicPr>
        <xdr:cNvPr id="18" name="Picture 17">
          <a:hlinkClick xmlns:r="http://schemas.openxmlformats.org/officeDocument/2006/relationships" r:id="rId3"/>
          <a:extLst>
            <a:ext uri="{FF2B5EF4-FFF2-40B4-BE49-F238E27FC236}">
              <a16:creationId xmlns:a16="http://schemas.microsoft.com/office/drawing/2014/main" id="{1C7C3C86-2E21-433E-A24A-A6496F3114CC}"/>
            </a:ext>
          </a:extLst>
        </xdr:cNvPr>
        <xdr:cNvPicPr>
          <a:picLocks noChangeAspect="1"/>
        </xdr:cNvPicPr>
      </xdr:nvPicPr>
      <xdr:blipFill>
        <a:blip xmlns:r="http://schemas.openxmlformats.org/officeDocument/2006/relationships" r:embed="rId2"/>
        <a:stretch>
          <a:fillRect/>
        </a:stretch>
      </xdr:blipFill>
      <xdr:spPr>
        <a:xfrm>
          <a:off x="4352925" y="3533775"/>
          <a:ext cx="419100" cy="462345"/>
        </a:xfrm>
        <a:prstGeom prst="rect">
          <a:avLst/>
        </a:prstGeom>
      </xdr:spPr>
    </xdr:pic>
    <xdr:clientData/>
  </xdr:twoCellAnchor>
  <xdr:twoCellAnchor editAs="oneCell">
    <xdr:from>
      <xdr:col>2</xdr:col>
      <xdr:colOff>276225</xdr:colOff>
      <xdr:row>11</xdr:row>
      <xdr:rowOff>28575</xdr:rowOff>
    </xdr:from>
    <xdr:to>
      <xdr:col>2</xdr:col>
      <xdr:colOff>708206</xdr:colOff>
      <xdr:row>11</xdr:row>
      <xdr:rowOff>479218</xdr:rowOff>
    </xdr:to>
    <xdr:pic>
      <xdr:nvPicPr>
        <xdr:cNvPr id="19" name="Picture 18">
          <a:hlinkClick xmlns:r="http://schemas.openxmlformats.org/officeDocument/2006/relationships" r:id="rId4"/>
          <a:extLst>
            <a:ext uri="{FF2B5EF4-FFF2-40B4-BE49-F238E27FC236}">
              <a16:creationId xmlns:a16="http://schemas.microsoft.com/office/drawing/2014/main" id="{FFDE169D-A472-4E96-972D-E0575BC89235}"/>
            </a:ext>
          </a:extLst>
        </xdr:cNvPr>
        <xdr:cNvPicPr>
          <a:picLocks noChangeAspect="1"/>
        </xdr:cNvPicPr>
      </xdr:nvPicPr>
      <xdr:blipFill>
        <a:blip xmlns:r="http://schemas.openxmlformats.org/officeDocument/2006/relationships" r:embed="rId2"/>
        <a:stretch>
          <a:fillRect/>
        </a:stretch>
      </xdr:blipFill>
      <xdr:spPr>
        <a:xfrm>
          <a:off x="4352925" y="4048125"/>
          <a:ext cx="419100" cy="462345"/>
        </a:xfrm>
        <a:prstGeom prst="rect">
          <a:avLst/>
        </a:prstGeom>
      </xdr:spPr>
    </xdr:pic>
    <xdr:clientData/>
  </xdr:twoCellAnchor>
  <xdr:twoCellAnchor editAs="oneCell">
    <xdr:from>
      <xdr:col>2</xdr:col>
      <xdr:colOff>285750</xdr:colOff>
      <xdr:row>12</xdr:row>
      <xdr:rowOff>9525</xdr:rowOff>
    </xdr:from>
    <xdr:to>
      <xdr:col>2</xdr:col>
      <xdr:colOff>705939</xdr:colOff>
      <xdr:row>12</xdr:row>
      <xdr:rowOff>478401</xdr:rowOff>
    </xdr:to>
    <xdr:pic>
      <xdr:nvPicPr>
        <xdr:cNvPr id="20" name="Picture 19">
          <a:hlinkClick xmlns:r="http://schemas.openxmlformats.org/officeDocument/2006/relationships" r:id="rId5"/>
          <a:extLst>
            <a:ext uri="{FF2B5EF4-FFF2-40B4-BE49-F238E27FC236}">
              <a16:creationId xmlns:a16="http://schemas.microsoft.com/office/drawing/2014/main" id="{14D91DA1-AA0A-4991-A78B-95AAD01B18DA}"/>
            </a:ext>
          </a:extLst>
        </xdr:cNvPr>
        <xdr:cNvPicPr>
          <a:picLocks noChangeAspect="1"/>
        </xdr:cNvPicPr>
      </xdr:nvPicPr>
      <xdr:blipFill>
        <a:blip xmlns:r="http://schemas.openxmlformats.org/officeDocument/2006/relationships" r:embed="rId2"/>
        <a:stretch>
          <a:fillRect/>
        </a:stretch>
      </xdr:blipFill>
      <xdr:spPr>
        <a:xfrm>
          <a:off x="4362450" y="4533900"/>
          <a:ext cx="419100" cy="462345"/>
        </a:xfrm>
        <a:prstGeom prst="rect">
          <a:avLst/>
        </a:prstGeom>
      </xdr:spPr>
    </xdr:pic>
    <xdr:clientData/>
  </xdr:twoCellAnchor>
  <xdr:twoCellAnchor editAs="oneCell">
    <xdr:from>
      <xdr:col>2</xdr:col>
      <xdr:colOff>285750</xdr:colOff>
      <xdr:row>25</xdr:row>
      <xdr:rowOff>19050</xdr:rowOff>
    </xdr:from>
    <xdr:to>
      <xdr:col>2</xdr:col>
      <xdr:colOff>705939</xdr:colOff>
      <xdr:row>25</xdr:row>
      <xdr:rowOff>479853</xdr:rowOff>
    </xdr:to>
    <xdr:pic>
      <xdr:nvPicPr>
        <xdr:cNvPr id="21" name="Picture 20">
          <a:hlinkClick xmlns:r="http://schemas.openxmlformats.org/officeDocument/2006/relationships" r:id="rId6"/>
          <a:extLst>
            <a:ext uri="{FF2B5EF4-FFF2-40B4-BE49-F238E27FC236}">
              <a16:creationId xmlns:a16="http://schemas.microsoft.com/office/drawing/2014/main" id="{3490218B-6450-449D-A221-C2BBA1EA46E9}"/>
            </a:ext>
          </a:extLst>
        </xdr:cNvPr>
        <xdr:cNvPicPr>
          <a:picLocks noChangeAspect="1"/>
        </xdr:cNvPicPr>
      </xdr:nvPicPr>
      <xdr:blipFill>
        <a:blip xmlns:r="http://schemas.openxmlformats.org/officeDocument/2006/relationships" r:embed="rId2"/>
        <a:stretch>
          <a:fillRect/>
        </a:stretch>
      </xdr:blipFill>
      <xdr:spPr>
        <a:xfrm>
          <a:off x="4362450" y="5048250"/>
          <a:ext cx="419100" cy="462345"/>
        </a:xfrm>
        <a:prstGeom prst="rect">
          <a:avLst/>
        </a:prstGeom>
      </xdr:spPr>
    </xdr:pic>
    <xdr:clientData/>
  </xdr:twoCellAnchor>
  <xdr:twoCellAnchor editAs="oneCell">
    <xdr:from>
      <xdr:col>2</xdr:col>
      <xdr:colOff>276225</xdr:colOff>
      <xdr:row>2</xdr:row>
      <xdr:rowOff>19050</xdr:rowOff>
    </xdr:from>
    <xdr:to>
      <xdr:col>2</xdr:col>
      <xdr:colOff>708206</xdr:colOff>
      <xdr:row>2</xdr:row>
      <xdr:rowOff>479853</xdr:rowOff>
    </xdr:to>
    <xdr:pic>
      <xdr:nvPicPr>
        <xdr:cNvPr id="22" name="Picture 21">
          <a:hlinkClick xmlns:r="http://schemas.openxmlformats.org/officeDocument/2006/relationships" r:id="rId7"/>
          <a:extLst>
            <a:ext uri="{FF2B5EF4-FFF2-40B4-BE49-F238E27FC236}">
              <a16:creationId xmlns:a16="http://schemas.microsoft.com/office/drawing/2014/main" id="{EB46F5DD-029D-4289-BD7C-6387BE63A77B}"/>
            </a:ext>
          </a:extLst>
        </xdr:cNvPr>
        <xdr:cNvPicPr>
          <a:picLocks noChangeAspect="1"/>
        </xdr:cNvPicPr>
      </xdr:nvPicPr>
      <xdr:blipFill>
        <a:blip xmlns:r="http://schemas.openxmlformats.org/officeDocument/2006/relationships" r:embed="rId2"/>
        <a:stretch>
          <a:fillRect/>
        </a:stretch>
      </xdr:blipFill>
      <xdr:spPr>
        <a:xfrm>
          <a:off x="4352925" y="504825"/>
          <a:ext cx="419100" cy="462345"/>
        </a:xfrm>
        <a:prstGeom prst="rect">
          <a:avLst/>
        </a:prstGeom>
      </xdr:spPr>
    </xdr:pic>
    <xdr:clientData/>
  </xdr:twoCellAnchor>
  <xdr:oneCellAnchor>
    <xdr:from>
      <xdr:col>2</xdr:col>
      <xdr:colOff>276225</xdr:colOff>
      <xdr:row>4</xdr:row>
      <xdr:rowOff>19050</xdr:rowOff>
    </xdr:from>
    <xdr:ext cx="419100" cy="462345"/>
    <xdr:pic>
      <xdr:nvPicPr>
        <xdr:cNvPr id="2" name="Picture 13">
          <a:hlinkClick xmlns:r="http://schemas.openxmlformats.org/officeDocument/2006/relationships" r:id="rId8"/>
          <a:extLst>
            <a:ext uri="{FF2B5EF4-FFF2-40B4-BE49-F238E27FC236}">
              <a16:creationId xmlns:a16="http://schemas.microsoft.com/office/drawing/2014/main" id="{A39F8CC8-60B5-4208-AE48-B9DBC6F5BCFB}"/>
            </a:ext>
          </a:extLst>
        </xdr:cNvPr>
        <xdr:cNvPicPr>
          <a:picLocks noChangeAspect="1"/>
        </xdr:cNvPicPr>
      </xdr:nvPicPr>
      <xdr:blipFill>
        <a:blip xmlns:r="http://schemas.openxmlformats.org/officeDocument/2006/relationships" r:embed="rId2"/>
        <a:stretch>
          <a:fillRect/>
        </a:stretch>
      </xdr:blipFill>
      <xdr:spPr>
        <a:xfrm>
          <a:off x="4352925" y="800100"/>
          <a:ext cx="419100" cy="462345"/>
        </a:xfrm>
        <a:prstGeom prst="rect">
          <a:avLst/>
        </a:prstGeom>
      </xdr:spPr>
    </xdr:pic>
    <xdr:clientData/>
  </xdr:oneCellAnchor>
  <xdr:twoCellAnchor editAs="oneCell">
    <xdr:from>
      <xdr:col>2</xdr:col>
      <xdr:colOff>295275</xdr:colOff>
      <xdr:row>3</xdr:row>
      <xdr:rowOff>9525</xdr:rowOff>
    </xdr:from>
    <xdr:to>
      <xdr:col>2</xdr:col>
      <xdr:colOff>710928</xdr:colOff>
      <xdr:row>3</xdr:row>
      <xdr:rowOff>478401</xdr:rowOff>
    </xdr:to>
    <xdr:pic>
      <xdr:nvPicPr>
        <xdr:cNvPr id="26" name="Picture 25">
          <a:hlinkClick xmlns:r="http://schemas.openxmlformats.org/officeDocument/2006/relationships" r:id="rId9"/>
          <a:extLst>
            <a:ext uri="{FF2B5EF4-FFF2-40B4-BE49-F238E27FC236}">
              <a16:creationId xmlns:a16="http://schemas.microsoft.com/office/drawing/2014/main" id="{70A82FEA-3BB4-4F9F-A2F3-9BE81107AD65}"/>
            </a:ext>
          </a:extLst>
        </xdr:cNvPr>
        <xdr:cNvPicPr>
          <a:picLocks noChangeAspect="1"/>
        </xdr:cNvPicPr>
      </xdr:nvPicPr>
      <xdr:blipFill>
        <a:blip xmlns:r="http://schemas.openxmlformats.org/officeDocument/2006/relationships" r:embed="rId2"/>
        <a:stretch>
          <a:fillRect/>
        </a:stretch>
      </xdr:blipFill>
      <xdr:spPr>
        <a:xfrm>
          <a:off x="4371975" y="1504950"/>
          <a:ext cx="419100" cy="462345"/>
        </a:xfrm>
        <a:prstGeom prst="rect">
          <a:avLst/>
        </a:prstGeom>
      </xdr:spPr>
    </xdr:pic>
    <xdr:clientData/>
  </xdr:twoCellAnchor>
  <xdr:twoCellAnchor editAs="oneCell">
    <xdr:from>
      <xdr:col>2</xdr:col>
      <xdr:colOff>295275</xdr:colOff>
      <xdr:row>28</xdr:row>
      <xdr:rowOff>19050</xdr:rowOff>
    </xdr:from>
    <xdr:to>
      <xdr:col>2</xdr:col>
      <xdr:colOff>710928</xdr:colOff>
      <xdr:row>28</xdr:row>
      <xdr:rowOff>479853</xdr:rowOff>
    </xdr:to>
    <xdr:pic>
      <xdr:nvPicPr>
        <xdr:cNvPr id="131" name="Picture 130">
          <a:hlinkClick xmlns:r="http://schemas.openxmlformats.org/officeDocument/2006/relationships" r:id="rId1"/>
          <a:extLst>
            <a:ext uri="{FF2B5EF4-FFF2-40B4-BE49-F238E27FC236}">
              <a16:creationId xmlns:a16="http://schemas.microsoft.com/office/drawing/2014/main" id="{3919239F-98A8-467B-A7AC-D3B803FF212F}"/>
            </a:ext>
          </a:extLst>
        </xdr:cNvPr>
        <xdr:cNvPicPr>
          <a:picLocks noChangeAspect="1"/>
        </xdr:cNvPicPr>
      </xdr:nvPicPr>
      <xdr:blipFill>
        <a:blip xmlns:r="http://schemas.openxmlformats.org/officeDocument/2006/relationships" r:embed="rId2"/>
        <a:stretch>
          <a:fillRect/>
        </a:stretch>
      </xdr:blipFill>
      <xdr:spPr>
        <a:xfrm>
          <a:off x="4371975" y="7572375"/>
          <a:ext cx="419100" cy="462345"/>
        </a:xfrm>
        <a:prstGeom prst="rect">
          <a:avLst/>
        </a:prstGeom>
      </xdr:spPr>
    </xdr:pic>
    <xdr:clientData/>
  </xdr:twoCellAnchor>
  <xdr:oneCellAnchor>
    <xdr:from>
      <xdr:col>2</xdr:col>
      <xdr:colOff>285750</xdr:colOff>
      <xdr:row>25</xdr:row>
      <xdr:rowOff>0</xdr:rowOff>
    </xdr:from>
    <xdr:ext cx="416379" cy="465066"/>
    <xdr:pic>
      <xdr:nvPicPr>
        <xdr:cNvPr id="53" name="Picture 52">
          <a:hlinkClick xmlns:r="http://schemas.openxmlformats.org/officeDocument/2006/relationships" r:id="rId10"/>
          <a:extLst>
            <a:ext uri="{FF2B5EF4-FFF2-40B4-BE49-F238E27FC236}">
              <a16:creationId xmlns:a16="http://schemas.microsoft.com/office/drawing/2014/main" id="{EF1AAE77-F18A-47DB-8CE0-9CBE9C314AA0}"/>
            </a:ext>
          </a:extLst>
        </xdr:cNvPr>
        <xdr:cNvPicPr>
          <a:picLocks noChangeAspect="1"/>
        </xdr:cNvPicPr>
      </xdr:nvPicPr>
      <xdr:blipFill>
        <a:blip xmlns:r="http://schemas.openxmlformats.org/officeDocument/2006/relationships" r:embed="rId2"/>
        <a:stretch>
          <a:fillRect/>
        </a:stretch>
      </xdr:blipFill>
      <xdr:spPr>
        <a:xfrm>
          <a:off x="4362450" y="5543550"/>
          <a:ext cx="416379" cy="465066"/>
        </a:xfrm>
        <a:prstGeom prst="rect">
          <a:avLst/>
        </a:prstGeom>
      </xdr:spPr>
    </xdr:pic>
    <xdr:clientData/>
  </xdr:oneCellAnchor>
  <xdr:oneCellAnchor>
    <xdr:from>
      <xdr:col>2</xdr:col>
      <xdr:colOff>285750</xdr:colOff>
      <xdr:row>25</xdr:row>
      <xdr:rowOff>0</xdr:rowOff>
    </xdr:from>
    <xdr:ext cx="416379" cy="465066"/>
    <xdr:pic>
      <xdr:nvPicPr>
        <xdr:cNvPr id="54" name="Picture 53">
          <a:hlinkClick xmlns:r="http://schemas.openxmlformats.org/officeDocument/2006/relationships" r:id="rId11"/>
          <a:extLst>
            <a:ext uri="{FF2B5EF4-FFF2-40B4-BE49-F238E27FC236}">
              <a16:creationId xmlns:a16="http://schemas.microsoft.com/office/drawing/2014/main" id="{EA032800-018C-4042-9B0A-7485822823D6}"/>
            </a:ext>
          </a:extLst>
        </xdr:cNvPr>
        <xdr:cNvPicPr>
          <a:picLocks noChangeAspect="1"/>
        </xdr:cNvPicPr>
      </xdr:nvPicPr>
      <xdr:blipFill>
        <a:blip xmlns:r="http://schemas.openxmlformats.org/officeDocument/2006/relationships" r:embed="rId2"/>
        <a:stretch>
          <a:fillRect/>
        </a:stretch>
      </xdr:blipFill>
      <xdr:spPr>
        <a:xfrm>
          <a:off x="4362450" y="5543550"/>
          <a:ext cx="416379" cy="465066"/>
        </a:xfrm>
        <a:prstGeom prst="rect">
          <a:avLst/>
        </a:prstGeom>
      </xdr:spPr>
    </xdr:pic>
    <xdr:clientData/>
  </xdr:oneCellAnchor>
  <xdr:oneCellAnchor>
    <xdr:from>
      <xdr:col>2</xdr:col>
      <xdr:colOff>285750</xdr:colOff>
      <xdr:row>25</xdr:row>
      <xdr:rowOff>0</xdr:rowOff>
    </xdr:from>
    <xdr:ext cx="416379" cy="465066"/>
    <xdr:pic>
      <xdr:nvPicPr>
        <xdr:cNvPr id="55" name="Picture 54">
          <a:hlinkClick xmlns:r="http://schemas.openxmlformats.org/officeDocument/2006/relationships" r:id="rId12"/>
          <a:extLst>
            <a:ext uri="{FF2B5EF4-FFF2-40B4-BE49-F238E27FC236}">
              <a16:creationId xmlns:a16="http://schemas.microsoft.com/office/drawing/2014/main" id="{85418B8A-A68E-41AB-B0F7-3DF06E0BD6BA}"/>
            </a:ext>
          </a:extLst>
        </xdr:cNvPr>
        <xdr:cNvPicPr>
          <a:picLocks noChangeAspect="1"/>
        </xdr:cNvPicPr>
      </xdr:nvPicPr>
      <xdr:blipFill>
        <a:blip xmlns:r="http://schemas.openxmlformats.org/officeDocument/2006/relationships" r:embed="rId2"/>
        <a:stretch>
          <a:fillRect/>
        </a:stretch>
      </xdr:blipFill>
      <xdr:spPr>
        <a:xfrm>
          <a:off x="4362450" y="5543550"/>
          <a:ext cx="416379" cy="465066"/>
        </a:xfrm>
        <a:prstGeom prst="rect">
          <a:avLst/>
        </a:prstGeom>
      </xdr:spPr>
    </xdr:pic>
    <xdr:clientData/>
  </xdr:oneCellAnchor>
  <xdr:oneCellAnchor>
    <xdr:from>
      <xdr:col>2</xdr:col>
      <xdr:colOff>285750</xdr:colOff>
      <xdr:row>25</xdr:row>
      <xdr:rowOff>0</xdr:rowOff>
    </xdr:from>
    <xdr:ext cx="416379" cy="465066"/>
    <xdr:pic>
      <xdr:nvPicPr>
        <xdr:cNvPr id="56" name="Picture 55">
          <a:hlinkClick xmlns:r="http://schemas.openxmlformats.org/officeDocument/2006/relationships" r:id="rId13"/>
          <a:extLst>
            <a:ext uri="{FF2B5EF4-FFF2-40B4-BE49-F238E27FC236}">
              <a16:creationId xmlns:a16="http://schemas.microsoft.com/office/drawing/2014/main" id="{1907C2D8-5031-4A55-854C-91F0E121E13C}"/>
            </a:ext>
          </a:extLst>
        </xdr:cNvPr>
        <xdr:cNvPicPr>
          <a:picLocks noChangeAspect="1"/>
        </xdr:cNvPicPr>
      </xdr:nvPicPr>
      <xdr:blipFill>
        <a:blip xmlns:r="http://schemas.openxmlformats.org/officeDocument/2006/relationships" r:embed="rId2"/>
        <a:stretch>
          <a:fillRect/>
        </a:stretch>
      </xdr:blipFill>
      <xdr:spPr>
        <a:xfrm>
          <a:off x="4362450" y="5543550"/>
          <a:ext cx="416379" cy="465066"/>
        </a:xfrm>
        <a:prstGeom prst="rect">
          <a:avLst/>
        </a:prstGeom>
      </xdr:spPr>
    </xdr:pic>
    <xdr:clientData/>
  </xdr:oneCellAnchor>
  <xdr:twoCellAnchor editAs="oneCell">
    <xdr:from>
      <xdr:col>2</xdr:col>
      <xdr:colOff>276225</xdr:colOff>
      <xdr:row>25</xdr:row>
      <xdr:rowOff>0</xdr:rowOff>
    </xdr:from>
    <xdr:to>
      <xdr:col>2</xdr:col>
      <xdr:colOff>698319</xdr:colOff>
      <xdr:row>25</xdr:row>
      <xdr:rowOff>472686</xdr:rowOff>
    </xdr:to>
    <xdr:pic>
      <xdr:nvPicPr>
        <xdr:cNvPr id="57" name="Picture 56">
          <a:hlinkClick xmlns:r="http://schemas.openxmlformats.org/officeDocument/2006/relationships" r:id="rId14"/>
          <a:extLst>
            <a:ext uri="{FF2B5EF4-FFF2-40B4-BE49-F238E27FC236}">
              <a16:creationId xmlns:a16="http://schemas.microsoft.com/office/drawing/2014/main" id="{1195D469-462A-424D-A21D-D1AA645E6FBD}"/>
            </a:ext>
          </a:extLst>
        </xdr:cNvPr>
        <xdr:cNvPicPr>
          <a:picLocks noChangeAspect="1"/>
        </xdr:cNvPicPr>
      </xdr:nvPicPr>
      <xdr:blipFill>
        <a:blip xmlns:r="http://schemas.openxmlformats.org/officeDocument/2006/relationships" r:embed="rId2"/>
        <a:stretch>
          <a:fillRect/>
        </a:stretch>
      </xdr:blipFill>
      <xdr:spPr>
        <a:xfrm>
          <a:off x="4352925" y="6038850"/>
          <a:ext cx="416379" cy="465066"/>
        </a:xfrm>
        <a:prstGeom prst="rect">
          <a:avLst/>
        </a:prstGeom>
      </xdr:spPr>
    </xdr:pic>
    <xdr:clientData/>
  </xdr:twoCellAnchor>
  <xdr:twoCellAnchor editAs="oneCell">
    <xdr:from>
      <xdr:col>2</xdr:col>
      <xdr:colOff>173256</xdr:colOff>
      <xdr:row>6</xdr:row>
      <xdr:rowOff>2053</xdr:rowOff>
    </xdr:from>
    <xdr:to>
      <xdr:col>2</xdr:col>
      <xdr:colOff>749461</xdr:colOff>
      <xdr:row>6</xdr:row>
      <xdr:rowOff>499420</xdr:rowOff>
    </xdr:to>
    <xdr:pic>
      <xdr:nvPicPr>
        <xdr:cNvPr id="44" name="Picture 57">
          <a:hlinkClick xmlns:r="http://schemas.openxmlformats.org/officeDocument/2006/relationships" r:id="rId15"/>
          <a:extLst>
            <a:ext uri="{FF2B5EF4-FFF2-40B4-BE49-F238E27FC236}">
              <a16:creationId xmlns:a16="http://schemas.microsoft.com/office/drawing/2014/main" id="{44A72CF1-7F11-4635-B230-481E1FF366B7}"/>
            </a:ext>
          </a:extLst>
        </xdr:cNvPr>
        <xdr:cNvPicPr>
          <a:picLocks noChangeAspect="1"/>
        </xdr:cNvPicPr>
      </xdr:nvPicPr>
      <xdr:blipFill>
        <a:blip xmlns:r="http://schemas.openxmlformats.org/officeDocument/2006/relationships" r:embed="rId16"/>
        <a:stretch>
          <a:fillRect/>
        </a:stretch>
      </xdr:blipFill>
      <xdr:spPr>
        <a:xfrm>
          <a:off x="4594170" y="2491691"/>
          <a:ext cx="576205" cy="497367"/>
        </a:xfrm>
        <a:prstGeom prst="rect">
          <a:avLst/>
        </a:prstGeom>
      </xdr:spPr>
    </xdr:pic>
    <xdr:clientData/>
  </xdr:twoCellAnchor>
  <xdr:twoCellAnchor editAs="oneCell">
    <xdr:from>
      <xdr:col>2</xdr:col>
      <xdr:colOff>214314</xdr:colOff>
      <xdr:row>7</xdr:row>
      <xdr:rowOff>0</xdr:rowOff>
    </xdr:from>
    <xdr:to>
      <xdr:col>2</xdr:col>
      <xdr:colOff>779724</xdr:colOff>
      <xdr:row>8</xdr:row>
      <xdr:rowOff>4890</xdr:rowOff>
    </xdr:to>
    <xdr:pic>
      <xdr:nvPicPr>
        <xdr:cNvPr id="49" name="Picture 74">
          <a:hlinkClick xmlns:r="http://schemas.openxmlformats.org/officeDocument/2006/relationships" r:id="rId17"/>
          <a:extLst>
            <a:ext uri="{FF2B5EF4-FFF2-40B4-BE49-F238E27FC236}">
              <a16:creationId xmlns:a16="http://schemas.microsoft.com/office/drawing/2014/main" id="{CE6E57B3-5421-49CF-96C3-F1E40C50B3F1}"/>
            </a:ext>
          </a:extLst>
        </xdr:cNvPr>
        <xdr:cNvPicPr>
          <a:picLocks noChangeAspect="1"/>
        </xdr:cNvPicPr>
      </xdr:nvPicPr>
      <xdr:blipFill>
        <a:blip xmlns:r="http://schemas.openxmlformats.org/officeDocument/2006/relationships" r:embed="rId18"/>
        <a:stretch>
          <a:fillRect/>
        </a:stretch>
      </xdr:blipFill>
      <xdr:spPr>
        <a:xfrm>
          <a:off x="3845720" y="2905125"/>
          <a:ext cx="561600" cy="504000"/>
        </a:xfrm>
        <a:prstGeom prst="rect">
          <a:avLst/>
        </a:prstGeom>
      </xdr:spPr>
    </xdr:pic>
    <xdr:clientData/>
  </xdr:twoCellAnchor>
  <xdr:twoCellAnchor editAs="oneCell">
    <xdr:from>
      <xdr:col>2</xdr:col>
      <xdr:colOff>195841</xdr:colOff>
      <xdr:row>7</xdr:row>
      <xdr:rowOff>494728</xdr:rowOff>
    </xdr:from>
    <xdr:to>
      <xdr:col>2</xdr:col>
      <xdr:colOff>815651</xdr:colOff>
      <xdr:row>8</xdr:row>
      <xdr:rowOff>486282</xdr:rowOff>
    </xdr:to>
    <xdr:pic>
      <xdr:nvPicPr>
        <xdr:cNvPr id="47" name="Picture 75">
          <a:hlinkClick xmlns:r="http://schemas.openxmlformats.org/officeDocument/2006/relationships" r:id="rId19"/>
          <a:extLst>
            <a:ext uri="{FF2B5EF4-FFF2-40B4-BE49-F238E27FC236}">
              <a16:creationId xmlns:a16="http://schemas.microsoft.com/office/drawing/2014/main" id="{1A49308C-45F1-4D94-875C-56B06157AC5F}"/>
            </a:ext>
          </a:extLst>
        </xdr:cNvPr>
        <xdr:cNvPicPr>
          <a:picLocks noChangeAspect="1"/>
        </xdr:cNvPicPr>
      </xdr:nvPicPr>
      <xdr:blipFill>
        <a:blip xmlns:r="http://schemas.openxmlformats.org/officeDocument/2006/relationships" r:embed="rId20"/>
        <a:stretch>
          <a:fillRect/>
        </a:stretch>
      </xdr:blipFill>
      <xdr:spPr>
        <a:xfrm>
          <a:off x="4616755" y="3490176"/>
          <a:ext cx="619810" cy="497365"/>
        </a:xfrm>
        <a:prstGeom prst="rect">
          <a:avLst/>
        </a:prstGeom>
      </xdr:spPr>
    </xdr:pic>
    <xdr:clientData/>
  </xdr:twoCellAnchor>
  <xdr:oneCellAnchor>
    <xdr:from>
      <xdr:col>2</xdr:col>
      <xdr:colOff>282047</xdr:colOff>
      <xdr:row>24</xdr:row>
      <xdr:rowOff>19050</xdr:rowOff>
    </xdr:from>
    <xdr:ext cx="419100" cy="468695"/>
    <xdr:pic>
      <xdr:nvPicPr>
        <xdr:cNvPr id="23" name="Picture 20">
          <a:hlinkClick xmlns:r="http://schemas.openxmlformats.org/officeDocument/2006/relationships" r:id="rId21"/>
          <a:extLst>
            <a:ext uri="{FF2B5EF4-FFF2-40B4-BE49-F238E27FC236}">
              <a16:creationId xmlns:a16="http://schemas.microsoft.com/office/drawing/2014/main" id="{F206EE0B-9CEF-4961-8235-C147B1E3C6F2}"/>
            </a:ext>
          </a:extLst>
        </xdr:cNvPr>
        <xdr:cNvPicPr>
          <a:picLocks noChangeAspect="1"/>
        </xdr:cNvPicPr>
      </xdr:nvPicPr>
      <xdr:blipFill>
        <a:blip xmlns:r="http://schemas.openxmlformats.org/officeDocument/2006/relationships" r:embed="rId2"/>
        <a:stretch>
          <a:fillRect/>
        </a:stretch>
      </xdr:blipFill>
      <xdr:spPr>
        <a:xfrm>
          <a:off x="4023467" y="11029950"/>
          <a:ext cx="419100" cy="468695"/>
        </a:xfrm>
        <a:prstGeom prst="rect">
          <a:avLst/>
        </a:prstGeom>
      </xdr:spPr>
    </xdr:pic>
    <xdr:clientData/>
  </xdr:oneCellAnchor>
  <xdr:oneCellAnchor>
    <xdr:from>
      <xdr:col>2</xdr:col>
      <xdr:colOff>276225</xdr:colOff>
      <xdr:row>9</xdr:row>
      <xdr:rowOff>0</xdr:rowOff>
    </xdr:from>
    <xdr:ext cx="431981" cy="460803"/>
    <xdr:pic>
      <xdr:nvPicPr>
        <xdr:cNvPr id="51" name="Picture 50">
          <a:hlinkClick xmlns:r="http://schemas.openxmlformats.org/officeDocument/2006/relationships" r:id="rId22"/>
          <a:extLst>
            <a:ext uri="{FF2B5EF4-FFF2-40B4-BE49-F238E27FC236}">
              <a16:creationId xmlns:a16="http://schemas.microsoft.com/office/drawing/2014/main" id="{7FFB1ED4-20A1-46EF-8097-FB9FD6DC341A}"/>
            </a:ext>
          </a:extLst>
        </xdr:cNvPr>
        <xdr:cNvPicPr>
          <a:picLocks noChangeAspect="1"/>
        </xdr:cNvPicPr>
      </xdr:nvPicPr>
      <xdr:blipFill>
        <a:blip xmlns:r="http://schemas.openxmlformats.org/officeDocument/2006/relationships" r:embed="rId2"/>
        <a:stretch>
          <a:fillRect/>
        </a:stretch>
      </xdr:blipFill>
      <xdr:spPr>
        <a:xfrm>
          <a:off x="4693444" y="4448175"/>
          <a:ext cx="431981" cy="460803"/>
        </a:xfrm>
        <a:prstGeom prst="rect">
          <a:avLst/>
        </a:prstGeom>
      </xdr:spPr>
    </xdr:pic>
    <xdr:clientData/>
  </xdr:oneCellAnchor>
  <xdr:twoCellAnchor editAs="oneCell">
    <xdr:from>
      <xdr:col>2</xdr:col>
      <xdr:colOff>266700</xdr:colOff>
      <xdr:row>16</xdr:row>
      <xdr:rowOff>414337</xdr:rowOff>
    </xdr:from>
    <xdr:to>
      <xdr:col>2</xdr:col>
      <xdr:colOff>686889</xdr:colOff>
      <xdr:row>17</xdr:row>
      <xdr:rowOff>383151</xdr:rowOff>
    </xdr:to>
    <xdr:pic>
      <xdr:nvPicPr>
        <xdr:cNvPr id="4" name="Picture 3">
          <a:hlinkClick xmlns:r="http://schemas.openxmlformats.org/officeDocument/2006/relationships" r:id="rId23"/>
          <a:extLst>
            <a:ext uri="{FF2B5EF4-FFF2-40B4-BE49-F238E27FC236}">
              <a16:creationId xmlns:a16="http://schemas.microsoft.com/office/drawing/2014/main" id="{05DCBAF5-4E74-4A25-917A-BA4D38E2D71B}"/>
            </a:ext>
          </a:extLst>
        </xdr:cNvPr>
        <xdr:cNvPicPr>
          <a:picLocks noChangeAspect="1"/>
        </xdr:cNvPicPr>
      </xdr:nvPicPr>
      <xdr:blipFill>
        <a:blip xmlns:r="http://schemas.openxmlformats.org/officeDocument/2006/relationships" r:embed="rId2"/>
        <a:stretch>
          <a:fillRect/>
        </a:stretch>
      </xdr:blipFill>
      <xdr:spPr>
        <a:xfrm>
          <a:off x="4683919" y="8879681"/>
          <a:ext cx="420189" cy="468876"/>
        </a:xfrm>
        <a:prstGeom prst="rect">
          <a:avLst/>
        </a:prstGeom>
      </xdr:spPr>
    </xdr:pic>
    <xdr:clientData/>
  </xdr:twoCellAnchor>
  <xdr:oneCellAnchor>
    <xdr:from>
      <xdr:col>2</xdr:col>
      <xdr:colOff>243052</xdr:colOff>
      <xdr:row>5</xdr:row>
      <xdr:rowOff>13138</xdr:rowOff>
    </xdr:from>
    <xdr:ext cx="491725" cy="511903"/>
    <xdr:pic>
      <xdr:nvPicPr>
        <xdr:cNvPr id="6" name="Picture 2">
          <a:hlinkClick xmlns:r="http://schemas.openxmlformats.org/officeDocument/2006/relationships" r:id="rId24"/>
          <a:extLst>
            <a:ext uri="{FF2B5EF4-FFF2-40B4-BE49-F238E27FC236}">
              <a16:creationId xmlns:a16="http://schemas.microsoft.com/office/drawing/2014/main" id="{F9310FFD-BD61-40DA-8071-8DE42FEC8564}"/>
            </a:ext>
          </a:extLst>
        </xdr:cNvPr>
        <xdr:cNvPicPr>
          <a:picLocks noChangeAspect="1"/>
        </xdr:cNvPicPr>
      </xdr:nvPicPr>
      <xdr:blipFill>
        <a:blip xmlns:r="http://schemas.openxmlformats.org/officeDocument/2006/relationships" r:embed="rId25"/>
        <a:stretch>
          <a:fillRect/>
        </a:stretch>
      </xdr:blipFill>
      <xdr:spPr>
        <a:xfrm>
          <a:off x="4663966" y="1996966"/>
          <a:ext cx="491725" cy="511903"/>
        </a:xfrm>
        <a:prstGeom prst="rect">
          <a:avLst/>
        </a:prstGeom>
      </xdr:spPr>
    </xdr:pic>
    <xdr:clientData/>
  </xdr:oneCellAnchor>
  <xdr:twoCellAnchor editAs="oneCell">
    <xdr:from>
      <xdr:col>2</xdr:col>
      <xdr:colOff>317098</xdr:colOff>
      <xdr:row>14</xdr:row>
      <xdr:rowOff>451403</xdr:rowOff>
    </xdr:from>
    <xdr:to>
      <xdr:col>2</xdr:col>
      <xdr:colOff>682370</xdr:colOff>
      <xdr:row>15</xdr:row>
      <xdr:rowOff>282884</xdr:rowOff>
    </xdr:to>
    <xdr:pic>
      <xdr:nvPicPr>
        <xdr:cNvPr id="7" name="Graphic 267">
          <a:hlinkClick xmlns:r="http://schemas.openxmlformats.org/officeDocument/2006/relationships" r:id="rId11"/>
          <a:extLst>
            <a:ext uri="{FF2B5EF4-FFF2-40B4-BE49-F238E27FC236}">
              <a16:creationId xmlns:a16="http://schemas.microsoft.com/office/drawing/2014/main" id="{CB3B7B49-5116-4BD2-815B-DBAA782A020D}"/>
            </a:ext>
          </a:extLst>
        </xdr:cNvPr>
        <xdr:cNvPicPr>
          <a:picLocks noChangeAspect="1"/>
        </xdr:cNvPicPr>
      </xdr:nvPicPr>
      <xdr:blipFill>
        <a:blip xmlns:r="http://schemas.openxmlformats.org/officeDocument/2006/relationships" r:embed="rId26">
          <a:extLst>
            <a:ext uri="{96DAC541-7B7A-43D3-8B79-37D633B846F1}">
              <asvg:svgBlip xmlns:asvg="http://schemas.microsoft.com/office/drawing/2016/SVG/main" r:embed="rId27"/>
            </a:ext>
          </a:extLst>
        </a:blip>
        <a:stretch>
          <a:fillRect/>
        </a:stretch>
      </xdr:blipFill>
      <xdr:spPr>
        <a:xfrm>
          <a:off x="4740011" y="6986381"/>
          <a:ext cx="365272" cy="336720"/>
        </a:xfrm>
        <a:prstGeom prst="rect">
          <a:avLst/>
        </a:prstGeom>
      </xdr:spPr>
    </xdr:pic>
    <xdr:clientData/>
  </xdr:twoCellAnchor>
  <xdr:twoCellAnchor editAs="oneCell">
    <xdr:from>
      <xdr:col>2</xdr:col>
      <xdr:colOff>275678</xdr:colOff>
      <xdr:row>15</xdr:row>
      <xdr:rowOff>312191</xdr:rowOff>
    </xdr:from>
    <xdr:to>
      <xdr:col>2</xdr:col>
      <xdr:colOff>723790</xdr:colOff>
      <xdr:row>16</xdr:row>
      <xdr:rowOff>246248</xdr:rowOff>
    </xdr:to>
    <xdr:pic>
      <xdr:nvPicPr>
        <xdr:cNvPr id="8" name="Graphic 82">
          <a:hlinkClick xmlns:r="http://schemas.openxmlformats.org/officeDocument/2006/relationships" r:id="rId12"/>
          <a:extLst>
            <a:ext uri="{FF2B5EF4-FFF2-40B4-BE49-F238E27FC236}">
              <a16:creationId xmlns:a16="http://schemas.microsoft.com/office/drawing/2014/main" id="{2DA943F4-C48D-4B54-B998-E0318B19BC97}"/>
            </a:ext>
          </a:extLst>
        </xdr:cNvPr>
        <xdr:cNvPicPr>
          <a:picLocks noChangeAspect="1"/>
        </xdr:cNvPicPr>
      </xdr:nvPicPr>
      <xdr:blipFill>
        <a:blip xmlns:r="http://schemas.openxmlformats.org/officeDocument/2006/relationships" r:embed="rId28">
          <a:extLst>
            <a:ext uri="{96DAC541-7B7A-43D3-8B79-37D633B846F1}">
              <asvg:svgBlip xmlns:asvg="http://schemas.microsoft.com/office/drawing/2016/SVG/main" r:embed="rId29"/>
            </a:ext>
          </a:extLst>
        </a:blip>
        <a:stretch>
          <a:fillRect/>
        </a:stretch>
      </xdr:blipFill>
      <xdr:spPr>
        <a:xfrm>
          <a:off x="4698591" y="7352408"/>
          <a:ext cx="448112" cy="439297"/>
        </a:xfrm>
        <a:prstGeom prst="rect">
          <a:avLst/>
        </a:prstGeom>
      </xdr:spPr>
    </xdr:pic>
    <xdr:clientData/>
  </xdr:twoCellAnchor>
  <xdr:twoCellAnchor editAs="oneCell">
    <xdr:from>
      <xdr:col>2</xdr:col>
      <xdr:colOff>353196</xdr:colOff>
      <xdr:row>17</xdr:row>
      <xdr:rowOff>466056</xdr:rowOff>
    </xdr:from>
    <xdr:to>
      <xdr:col>2</xdr:col>
      <xdr:colOff>646273</xdr:colOff>
      <xdr:row>18</xdr:row>
      <xdr:rowOff>422263</xdr:rowOff>
    </xdr:to>
    <xdr:pic>
      <xdr:nvPicPr>
        <xdr:cNvPr id="9" name="Picture 8" descr="Icon&#10;&#10;Description automatically generated">
          <a:hlinkClick xmlns:r="http://schemas.openxmlformats.org/officeDocument/2006/relationships" r:id="rId30"/>
          <a:extLst>
            <a:ext uri="{FF2B5EF4-FFF2-40B4-BE49-F238E27FC236}">
              <a16:creationId xmlns:a16="http://schemas.microsoft.com/office/drawing/2014/main" id="{1C3B7F8D-6DDF-4E93-B396-48CA71013CAA}"/>
            </a:ext>
          </a:extLst>
        </xdr:cNvPr>
        <xdr:cNvPicPr>
          <a:picLocks noChangeAspect="1"/>
        </xdr:cNvPicPr>
      </xdr:nvPicPr>
      <xdr:blipFill>
        <a:blip xmlns:r="http://schemas.openxmlformats.org/officeDocument/2006/relationships" r:embed="rId31" cstate="print">
          <a:extLst>
            <a:ext uri="{BEBA8EAE-BF5A-486C-A8C5-ECC9F3942E4B}">
              <a14:imgProps xmlns:a14="http://schemas.microsoft.com/office/drawing/2010/main">
                <a14:imgLayer r:embed="rId32">
                  <a14:imgEffect>
                    <a14:colorTemperature colorTemp="11200"/>
                  </a14:imgEffect>
                  <a14:imgEffect>
                    <a14:brightnessContrast bright="-40000" contrast="20000"/>
                  </a14:imgEffect>
                </a14:imgLayer>
              </a14:imgProps>
            </a:ext>
            <a:ext uri="{28A0092B-C50C-407E-A947-70E740481C1C}">
              <a14:useLocalDpi xmlns:a14="http://schemas.microsoft.com/office/drawing/2010/main" val="0"/>
            </a:ext>
          </a:extLst>
        </a:blip>
        <a:stretch>
          <a:fillRect/>
        </a:stretch>
      </xdr:blipFill>
      <xdr:spPr>
        <a:xfrm>
          <a:off x="4776109" y="8516752"/>
          <a:ext cx="293077" cy="461446"/>
        </a:xfrm>
        <a:prstGeom prst="rect">
          <a:avLst/>
        </a:prstGeom>
      </xdr:spPr>
    </xdr:pic>
    <xdr:clientData/>
  </xdr:twoCellAnchor>
  <xdr:twoCellAnchor editAs="oneCell">
    <xdr:from>
      <xdr:col>2</xdr:col>
      <xdr:colOff>265043</xdr:colOff>
      <xdr:row>13</xdr:row>
      <xdr:rowOff>463826</xdr:rowOff>
    </xdr:from>
    <xdr:to>
      <xdr:col>2</xdr:col>
      <xdr:colOff>797380</xdr:colOff>
      <xdr:row>14</xdr:row>
      <xdr:rowOff>306457</xdr:rowOff>
    </xdr:to>
    <xdr:pic>
      <xdr:nvPicPr>
        <xdr:cNvPr id="10" name="Graphic 11">
          <a:hlinkClick xmlns:r="http://schemas.openxmlformats.org/officeDocument/2006/relationships" r:id="rId33"/>
          <a:extLst>
            <a:ext uri="{FF2B5EF4-FFF2-40B4-BE49-F238E27FC236}">
              <a16:creationId xmlns:a16="http://schemas.microsoft.com/office/drawing/2014/main" id="{B9220FC3-F715-4B8D-AE13-68F88E1CD6E7}"/>
            </a:ext>
          </a:extLst>
        </xdr:cNvPr>
        <xdr:cNvPicPr>
          <a:picLocks noChangeAspect="1"/>
        </xdr:cNvPicPr>
      </xdr:nvPicPr>
      <xdr:blipFill>
        <a:blip xmlns:r="http://schemas.openxmlformats.org/officeDocument/2006/relationships" r:embed="rId34">
          <a:extLst>
            <a:ext uri="{96DAC541-7B7A-43D3-8B79-37D633B846F1}">
              <asvg:svgBlip xmlns:asvg="http://schemas.microsoft.com/office/drawing/2016/SVG/main" r:embed="rId35"/>
            </a:ext>
          </a:extLst>
        </a:blip>
        <a:stretch>
          <a:fillRect/>
        </a:stretch>
      </xdr:blipFill>
      <xdr:spPr>
        <a:xfrm>
          <a:off x="4687956" y="6493565"/>
          <a:ext cx="532337" cy="347870"/>
        </a:xfrm>
        <a:prstGeom prst="rect">
          <a:avLst/>
        </a:prstGeom>
      </xdr:spPr>
    </xdr:pic>
    <xdr:clientData/>
  </xdr:twoCellAnchor>
  <xdr:twoCellAnchor editAs="oneCell">
    <xdr:from>
      <xdr:col>2</xdr:col>
      <xdr:colOff>329936</xdr:colOff>
      <xdr:row>20</xdr:row>
      <xdr:rowOff>499442</xdr:rowOff>
    </xdr:from>
    <xdr:to>
      <xdr:col>2</xdr:col>
      <xdr:colOff>695208</xdr:colOff>
      <xdr:row>21</xdr:row>
      <xdr:rowOff>330923</xdr:rowOff>
    </xdr:to>
    <xdr:pic>
      <xdr:nvPicPr>
        <xdr:cNvPr id="11" name="Graphic 267">
          <a:hlinkClick xmlns:r="http://schemas.openxmlformats.org/officeDocument/2006/relationships" r:id="rId36"/>
          <a:extLst>
            <a:ext uri="{FF2B5EF4-FFF2-40B4-BE49-F238E27FC236}">
              <a16:creationId xmlns:a16="http://schemas.microsoft.com/office/drawing/2014/main" id="{C294AC56-1F49-4D07-B621-50DDA789AB10}"/>
            </a:ext>
          </a:extLst>
        </xdr:cNvPr>
        <xdr:cNvPicPr>
          <a:picLocks noChangeAspect="1"/>
        </xdr:cNvPicPr>
      </xdr:nvPicPr>
      <xdr:blipFill>
        <a:blip xmlns:r="http://schemas.openxmlformats.org/officeDocument/2006/relationships" r:embed="rId26">
          <a:extLst>
            <a:ext uri="{96DAC541-7B7A-43D3-8B79-37D633B846F1}">
              <asvg:svgBlip xmlns:asvg="http://schemas.microsoft.com/office/drawing/2016/SVG/main" r:embed="rId27"/>
            </a:ext>
          </a:extLst>
        </a:blip>
        <a:stretch>
          <a:fillRect/>
        </a:stretch>
      </xdr:blipFill>
      <xdr:spPr>
        <a:xfrm>
          <a:off x="4749536" y="10053017"/>
          <a:ext cx="365272" cy="336306"/>
        </a:xfrm>
        <a:prstGeom prst="rect">
          <a:avLst/>
        </a:prstGeom>
      </xdr:spPr>
    </xdr:pic>
    <xdr:clientData/>
  </xdr:twoCellAnchor>
  <xdr:twoCellAnchor editAs="oneCell">
    <xdr:from>
      <xdr:col>2</xdr:col>
      <xdr:colOff>288516</xdr:colOff>
      <xdr:row>21</xdr:row>
      <xdr:rowOff>360230</xdr:rowOff>
    </xdr:from>
    <xdr:to>
      <xdr:col>2</xdr:col>
      <xdr:colOff>736628</xdr:colOff>
      <xdr:row>22</xdr:row>
      <xdr:rowOff>294287</xdr:rowOff>
    </xdr:to>
    <xdr:pic>
      <xdr:nvPicPr>
        <xdr:cNvPr id="12" name="Graphic 82">
          <a:hlinkClick xmlns:r="http://schemas.openxmlformats.org/officeDocument/2006/relationships" r:id="rId37"/>
          <a:extLst>
            <a:ext uri="{FF2B5EF4-FFF2-40B4-BE49-F238E27FC236}">
              <a16:creationId xmlns:a16="http://schemas.microsoft.com/office/drawing/2014/main" id="{060D47D5-57D3-4D75-9548-76491EB096C5}"/>
            </a:ext>
          </a:extLst>
        </xdr:cNvPr>
        <xdr:cNvPicPr>
          <a:picLocks noChangeAspect="1"/>
        </xdr:cNvPicPr>
      </xdr:nvPicPr>
      <xdr:blipFill>
        <a:blip xmlns:r="http://schemas.openxmlformats.org/officeDocument/2006/relationships" r:embed="rId28">
          <a:extLst>
            <a:ext uri="{96DAC541-7B7A-43D3-8B79-37D633B846F1}">
              <asvg:svgBlip xmlns:asvg="http://schemas.microsoft.com/office/drawing/2016/SVG/main" r:embed="rId29"/>
            </a:ext>
          </a:extLst>
        </a:blip>
        <a:stretch>
          <a:fillRect/>
        </a:stretch>
      </xdr:blipFill>
      <xdr:spPr>
        <a:xfrm>
          <a:off x="4708116" y="10418630"/>
          <a:ext cx="448112" cy="438882"/>
        </a:xfrm>
        <a:prstGeom prst="rect">
          <a:avLst/>
        </a:prstGeom>
      </xdr:spPr>
    </xdr:pic>
    <xdr:clientData/>
  </xdr:twoCellAnchor>
  <xdr:twoCellAnchor editAs="oneCell">
    <xdr:from>
      <xdr:col>2</xdr:col>
      <xdr:colOff>375559</xdr:colOff>
      <xdr:row>22</xdr:row>
      <xdr:rowOff>447420</xdr:rowOff>
    </xdr:from>
    <xdr:to>
      <xdr:col>2</xdr:col>
      <xdr:colOff>668636</xdr:colOff>
      <xdr:row>23</xdr:row>
      <xdr:rowOff>403627</xdr:rowOff>
    </xdr:to>
    <xdr:pic>
      <xdr:nvPicPr>
        <xdr:cNvPr id="13" name="Picture 12" descr="Icon&#10;&#10;Description automatically generated">
          <a:hlinkClick xmlns:r="http://schemas.openxmlformats.org/officeDocument/2006/relationships" r:id="rId38"/>
          <a:extLst>
            <a:ext uri="{FF2B5EF4-FFF2-40B4-BE49-F238E27FC236}">
              <a16:creationId xmlns:a16="http://schemas.microsoft.com/office/drawing/2014/main" id="{2898180F-0E76-463C-89F5-97A33C77B5A3}"/>
            </a:ext>
          </a:extLst>
        </xdr:cNvPr>
        <xdr:cNvPicPr>
          <a:picLocks noChangeAspect="1"/>
        </xdr:cNvPicPr>
      </xdr:nvPicPr>
      <xdr:blipFill>
        <a:blip xmlns:r="http://schemas.openxmlformats.org/officeDocument/2006/relationships" r:embed="rId31" cstate="print">
          <a:extLst>
            <a:ext uri="{BEBA8EAE-BF5A-486C-A8C5-ECC9F3942E4B}">
              <a14:imgProps xmlns:a14="http://schemas.microsoft.com/office/drawing/2010/main">
                <a14:imgLayer r:embed="rId32">
                  <a14:imgEffect>
                    <a14:colorTemperature colorTemp="11200"/>
                  </a14:imgEffect>
                  <a14:imgEffect>
                    <a14:brightnessContrast bright="-40000" contrast="20000"/>
                  </a14:imgEffect>
                </a14:imgLayer>
              </a14:imgProps>
            </a:ext>
            <a:ext uri="{28A0092B-C50C-407E-A947-70E740481C1C}">
              <a14:useLocalDpi xmlns:a14="http://schemas.microsoft.com/office/drawing/2010/main" val="0"/>
            </a:ext>
          </a:extLst>
        </a:blip>
        <a:stretch>
          <a:fillRect/>
        </a:stretch>
      </xdr:blipFill>
      <xdr:spPr>
        <a:xfrm>
          <a:off x="4795159" y="11010645"/>
          <a:ext cx="293077" cy="461032"/>
        </a:xfrm>
        <a:prstGeom prst="rect">
          <a:avLst/>
        </a:prstGeom>
      </xdr:spPr>
    </xdr:pic>
    <xdr:clientData/>
  </xdr:twoCellAnchor>
  <xdr:twoCellAnchor editAs="oneCell">
    <xdr:from>
      <xdr:col>2</xdr:col>
      <xdr:colOff>277881</xdr:colOff>
      <xdr:row>20</xdr:row>
      <xdr:rowOff>7040</xdr:rowOff>
    </xdr:from>
    <xdr:to>
      <xdr:col>2</xdr:col>
      <xdr:colOff>810218</xdr:colOff>
      <xdr:row>20</xdr:row>
      <xdr:rowOff>354496</xdr:rowOff>
    </xdr:to>
    <xdr:pic>
      <xdr:nvPicPr>
        <xdr:cNvPr id="14" name="Graphic 11">
          <a:hlinkClick xmlns:r="http://schemas.openxmlformats.org/officeDocument/2006/relationships" r:id="rId39"/>
          <a:extLst>
            <a:ext uri="{FF2B5EF4-FFF2-40B4-BE49-F238E27FC236}">
              <a16:creationId xmlns:a16="http://schemas.microsoft.com/office/drawing/2014/main" id="{1A53B752-E8C1-4540-8810-545566088B7F}"/>
            </a:ext>
          </a:extLst>
        </xdr:cNvPr>
        <xdr:cNvPicPr>
          <a:picLocks noChangeAspect="1"/>
        </xdr:cNvPicPr>
      </xdr:nvPicPr>
      <xdr:blipFill>
        <a:blip xmlns:r="http://schemas.openxmlformats.org/officeDocument/2006/relationships" r:embed="rId34">
          <a:extLst>
            <a:ext uri="{96DAC541-7B7A-43D3-8B79-37D633B846F1}">
              <asvg:svgBlip xmlns:asvg="http://schemas.microsoft.com/office/drawing/2016/SVG/main" r:embed="rId35"/>
            </a:ext>
          </a:extLst>
        </a:blip>
        <a:stretch>
          <a:fillRect/>
        </a:stretch>
      </xdr:blipFill>
      <xdr:spPr>
        <a:xfrm>
          <a:off x="4697481" y="9560615"/>
          <a:ext cx="532337" cy="34745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B22CB58B-F7FA-47FE-92DD-70F23FA38D28}"/>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9F1B84E2-50B3-41DE-91F2-B91B5655A60E}"/>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32568029-2AC4-4FB3-B0A4-8079CA9F23EB}"/>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B91A3472-ED5F-4129-832A-C62F894916D9}"/>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4" name="Picture 3">
          <a:hlinkClick xmlns:r="http://schemas.openxmlformats.org/officeDocument/2006/relationships" r:id="rId1"/>
          <a:extLst>
            <a:ext uri="{FF2B5EF4-FFF2-40B4-BE49-F238E27FC236}">
              <a16:creationId xmlns:a16="http://schemas.microsoft.com/office/drawing/2014/main" id="{25CFDEB4-4231-4C50-8D52-BCB889684A24}"/>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224</xdr:row>
      <xdr:rowOff>76200</xdr:rowOff>
    </xdr:from>
    <xdr:to>
      <xdr:col>0</xdr:col>
      <xdr:colOff>454306</xdr:colOff>
      <xdr:row>226</xdr:row>
      <xdr:rowOff>155817</xdr:rowOff>
    </xdr:to>
    <xdr:pic>
      <xdr:nvPicPr>
        <xdr:cNvPr id="4" name="Picture 1">
          <a:hlinkClick xmlns:r="http://schemas.openxmlformats.org/officeDocument/2006/relationships" r:id="rId1"/>
          <a:extLst>
            <a:ext uri="{FF2B5EF4-FFF2-40B4-BE49-F238E27FC236}">
              <a16:creationId xmlns:a16="http://schemas.microsoft.com/office/drawing/2014/main" id="{13A06121-B468-4F10-A93E-3299049EA521}"/>
            </a:ext>
          </a:extLst>
        </xdr:cNvPr>
        <xdr:cNvPicPr>
          <a:picLocks noChangeAspect="1"/>
        </xdr:cNvPicPr>
      </xdr:nvPicPr>
      <xdr:blipFill>
        <a:blip xmlns:r="http://schemas.openxmlformats.org/officeDocument/2006/relationships" r:embed="rId2"/>
        <a:stretch>
          <a:fillRect/>
        </a:stretch>
      </xdr:blipFill>
      <xdr:spPr>
        <a:xfrm>
          <a:off x="30480" y="36286440"/>
          <a:ext cx="419472" cy="448638"/>
        </a:xfrm>
        <a:prstGeom prst="rect">
          <a:avLst/>
        </a:prstGeom>
      </xdr:spPr>
    </xdr:pic>
    <xdr:clientData/>
  </xdr:twoCellAnchor>
  <xdr:oneCellAnchor>
    <xdr:from>
      <xdr:col>0</xdr:col>
      <xdr:colOff>38100</xdr:colOff>
      <xdr:row>0</xdr:row>
      <xdr:rowOff>0</xdr:rowOff>
    </xdr:from>
    <xdr:ext cx="419100" cy="463878"/>
    <xdr:pic>
      <xdr:nvPicPr>
        <xdr:cNvPr id="3" name="Picture 2">
          <a:hlinkClick xmlns:r="http://schemas.openxmlformats.org/officeDocument/2006/relationships" r:id="rId1"/>
          <a:extLst>
            <a:ext uri="{FF2B5EF4-FFF2-40B4-BE49-F238E27FC236}">
              <a16:creationId xmlns:a16="http://schemas.microsoft.com/office/drawing/2014/main" id="{0E48A0EE-94E0-483E-AF24-7D6448400219}"/>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38100</xdr:colOff>
      <xdr:row>0</xdr:row>
      <xdr:rowOff>0</xdr:rowOff>
    </xdr:from>
    <xdr:ext cx="419100" cy="463878"/>
    <xdr:pic>
      <xdr:nvPicPr>
        <xdr:cNvPr id="19" name="Picture 18">
          <a:hlinkClick xmlns:r="http://schemas.openxmlformats.org/officeDocument/2006/relationships" r:id="rId1"/>
          <a:extLst>
            <a:ext uri="{FF2B5EF4-FFF2-40B4-BE49-F238E27FC236}">
              <a16:creationId xmlns:a16="http://schemas.microsoft.com/office/drawing/2014/main" id="{3BE8C01D-17AA-4541-887A-4161EEC63F77}"/>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474321</xdr:rowOff>
    </xdr:to>
    <xdr:pic>
      <xdr:nvPicPr>
        <xdr:cNvPr id="2" name="Picture 1">
          <a:hlinkClick xmlns:r="http://schemas.openxmlformats.org/officeDocument/2006/relationships" r:id="rId1"/>
          <a:extLst>
            <a:ext uri="{FF2B5EF4-FFF2-40B4-BE49-F238E27FC236}">
              <a16:creationId xmlns:a16="http://schemas.microsoft.com/office/drawing/2014/main" id="{C1AF85DD-3E7F-42ED-918C-920327E57CD6}"/>
            </a:ext>
          </a:extLst>
        </xdr:cNvPr>
        <xdr:cNvPicPr>
          <a:picLocks noChangeAspect="1"/>
        </xdr:cNvPicPr>
      </xdr:nvPicPr>
      <xdr:blipFill>
        <a:blip xmlns:r="http://schemas.openxmlformats.org/officeDocument/2006/relationships" r:embed="rId2"/>
        <a:stretch>
          <a:fillRect/>
        </a:stretch>
      </xdr:blipFill>
      <xdr:spPr>
        <a:xfrm>
          <a:off x="38100" y="0"/>
          <a:ext cx="419100" cy="462345"/>
        </a:xfrm>
        <a:prstGeom prst="rect">
          <a:avLst/>
        </a:prstGeom>
      </xdr:spPr>
    </xdr:pic>
    <xdr:clientData/>
  </xdr:twoCellAnchor>
  <xdr:oneCellAnchor>
    <xdr:from>
      <xdr:col>0</xdr:col>
      <xdr:colOff>38100</xdr:colOff>
      <xdr:row>0</xdr:row>
      <xdr:rowOff>0</xdr:rowOff>
    </xdr:from>
    <xdr:ext cx="419100" cy="463878"/>
    <xdr:pic>
      <xdr:nvPicPr>
        <xdr:cNvPr id="3" name="Picture 2">
          <a:hlinkClick xmlns:r="http://schemas.openxmlformats.org/officeDocument/2006/relationships" r:id="rId3"/>
          <a:extLst>
            <a:ext uri="{FF2B5EF4-FFF2-40B4-BE49-F238E27FC236}">
              <a16:creationId xmlns:a16="http://schemas.microsoft.com/office/drawing/2014/main" id="{61987ED1-51CB-4C9E-9846-A9CD4C273471}"/>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40005</xdr:colOff>
      <xdr:row>0</xdr:row>
      <xdr:rowOff>30480</xdr:rowOff>
    </xdr:from>
    <xdr:ext cx="419100" cy="463878"/>
    <xdr:pic>
      <xdr:nvPicPr>
        <xdr:cNvPr id="5" name="Picture 3">
          <a:hlinkClick xmlns:r="http://schemas.openxmlformats.org/officeDocument/2006/relationships" r:id="rId1"/>
          <a:extLst>
            <a:ext uri="{FF2B5EF4-FFF2-40B4-BE49-F238E27FC236}">
              <a16:creationId xmlns:a16="http://schemas.microsoft.com/office/drawing/2014/main" id="{F8B58E7F-A841-440E-A82D-CB2F88A5BA46}"/>
            </a:ext>
          </a:extLst>
        </xdr:cNvPr>
        <xdr:cNvPicPr>
          <a:picLocks noChangeAspect="1"/>
        </xdr:cNvPicPr>
      </xdr:nvPicPr>
      <xdr:blipFill>
        <a:blip xmlns:r="http://schemas.openxmlformats.org/officeDocument/2006/relationships" r:embed="rId2"/>
        <a:stretch>
          <a:fillRect/>
        </a:stretch>
      </xdr:blipFill>
      <xdr:spPr>
        <a:xfrm>
          <a:off x="40005" y="30480"/>
          <a:ext cx="419100" cy="463878"/>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64770</xdr:colOff>
      <xdr:row>0</xdr:row>
      <xdr:rowOff>32385</xdr:rowOff>
    </xdr:from>
    <xdr:ext cx="419100" cy="463878"/>
    <xdr:pic>
      <xdr:nvPicPr>
        <xdr:cNvPr id="6" name="Picture 4">
          <a:hlinkClick xmlns:r="http://schemas.openxmlformats.org/officeDocument/2006/relationships" r:id="rId1"/>
          <a:extLst>
            <a:ext uri="{FF2B5EF4-FFF2-40B4-BE49-F238E27FC236}">
              <a16:creationId xmlns:a16="http://schemas.microsoft.com/office/drawing/2014/main" id="{19741761-AD3A-43EB-A1C3-FCF721EDCD6B}"/>
            </a:ext>
          </a:extLst>
        </xdr:cNvPr>
        <xdr:cNvPicPr>
          <a:picLocks noChangeAspect="1"/>
        </xdr:cNvPicPr>
      </xdr:nvPicPr>
      <xdr:blipFill>
        <a:blip xmlns:r="http://schemas.openxmlformats.org/officeDocument/2006/relationships" r:embed="rId2"/>
        <a:stretch>
          <a:fillRect/>
        </a:stretch>
      </xdr:blipFill>
      <xdr:spPr>
        <a:xfrm>
          <a:off x="64770" y="32385"/>
          <a:ext cx="419100" cy="463878"/>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64770</xdr:colOff>
      <xdr:row>0</xdr:row>
      <xdr:rowOff>17145</xdr:rowOff>
    </xdr:from>
    <xdr:ext cx="419100" cy="463878"/>
    <xdr:pic>
      <xdr:nvPicPr>
        <xdr:cNvPr id="6" name="Picture 4">
          <a:hlinkClick xmlns:r="http://schemas.openxmlformats.org/officeDocument/2006/relationships" r:id="rId1"/>
          <a:extLst>
            <a:ext uri="{FF2B5EF4-FFF2-40B4-BE49-F238E27FC236}">
              <a16:creationId xmlns:a16="http://schemas.microsoft.com/office/drawing/2014/main" id="{2BAB59A1-0D2E-4F2E-95A8-80C485A95A94}"/>
            </a:ext>
          </a:extLst>
        </xdr:cNvPr>
        <xdr:cNvPicPr>
          <a:picLocks noChangeAspect="1"/>
        </xdr:cNvPicPr>
      </xdr:nvPicPr>
      <xdr:blipFill>
        <a:blip xmlns:r="http://schemas.openxmlformats.org/officeDocument/2006/relationships" r:embed="rId2"/>
        <a:stretch>
          <a:fillRect/>
        </a:stretch>
      </xdr:blipFill>
      <xdr:spPr>
        <a:xfrm>
          <a:off x="64770" y="17145"/>
          <a:ext cx="419100" cy="463878"/>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0</xdr:col>
      <xdr:colOff>457200</xdr:colOff>
      <xdr:row>0</xdr:row>
      <xdr:rowOff>473256</xdr:rowOff>
    </xdr:to>
    <xdr:pic>
      <xdr:nvPicPr>
        <xdr:cNvPr id="4" name="Picture 3">
          <a:hlinkClick xmlns:r="http://schemas.openxmlformats.org/officeDocument/2006/relationships" r:id="rId1"/>
          <a:extLst>
            <a:ext uri="{FF2B5EF4-FFF2-40B4-BE49-F238E27FC236}">
              <a16:creationId xmlns:a16="http://schemas.microsoft.com/office/drawing/2014/main" id="{412F3171-0CA9-472C-A281-CE6752EF066B}"/>
            </a:ext>
          </a:extLst>
        </xdr:cNvPr>
        <xdr:cNvPicPr>
          <a:picLocks noChangeAspect="1"/>
        </xdr:cNvPicPr>
      </xdr:nvPicPr>
      <xdr:blipFill>
        <a:blip xmlns:r="http://schemas.openxmlformats.org/officeDocument/2006/relationships" r:embed="rId2"/>
        <a:stretch>
          <a:fillRect/>
        </a:stretch>
      </xdr:blipFill>
      <xdr:spPr>
        <a:xfrm>
          <a:off x="38100" y="0"/>
          <a:ext cx="419100" cy="466724"/>
        </a:xfrm>
        <a:prstGeom prst="rect">
          <a:avLst/>
        </a:prstGeom>
      </xdr:spPr>
    </xdr:pic>
    <xdr:clientData/>
  </xdr:twoCellAnchor>
  <xdr:twoCellAnchor editAs="oneCell">
    <xdr:from>
      <xdr:col>0</xdr:col>
      <xdr:colOff>38100</xdr:colOff>
      <xdr:row>0</xdr:row>
      <xdr:rowOff>0</xdr:rowOff>
    </xdr:from>
    <xdr:to>
      <xdr:col>0</xdr:col>
      <xdr:colOff>457200</xdr:colOff>
      <xdr:row>0</xdr:row>
      <xdr:rowOff>476760</xdr:rowOff>
    </xdr:to>
    <xdr:pic>
      <xdr:nvPicPr>
        <xdr:cNvPr id="3" name="Picture 2">
          <a:hlinkClick xmlns:r="http://schemas.openxmlformats.org/officeDocument/2006/relationships" r:id="rId1"/>
          <a:extLst>
            <a:ext uri="{FF2B5EF4-FFF2-40B4-BE49-F238E27FC236}">
              <a16:creationId xmlns:a16="http://schemas.microsoft.com/office/drawing/2014/main" id="{42F0263B-ECDC-414D-B943-E1B4F2CC86A6}"/>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twoCellAnchor>
  <xdr:oneCellAnchor>
    <xdr:from>
      <xdr:col>0</xdr:col>
      <xdr:colOff>38100</xdr:colOff>
      <xdr:row>0</xdr:row>
      <xdr:rowOff>0</xdr:rowOff>
    </xdr:from>
    <xdr:ext cx="419100" cy="463878"/>
    <xdr:pic>
      <xdr:nvPicPr>
        <xdr:cNvPr id="5" name="Picture 4">
          <a:hlinkClick xmlns:r="http://schemas.openxmlformats.org/officeDocument/2006/relationships" r:id="rId3"/>
          <a:extLst>
            <a:ext uri="{FF2B5EF4-FFF2-40B4-BE49-F238E27FC236}">
              <a16:creationId xmlns:a16="http://schemas.microsoft.com/office/drawing/2014/main" id="{D5487A5C-C67F-49F7-9F7B-DA3C628EB6F1}"/>
            </a:ext>
          </a:extLst>
        </xdr:cNvPr>
        <xdr:cNvPicPr>
          <a:picLocks noChangeAspect="1"/>
        </xdr:cNvPicPr>
      </xdr:nvPicPr>
      <xdr:blipFill>
        <a:blip xmlns:r="http://schemas.openxmlformats.org/officeDocument/2006/relationships" r:embed="rId2"/>
        <a:stretch>
          <a:fillRect/>
        </a:stretch>
      </xdr:blipFill>
      <xdr:spPr>
        <a:xfrm>
          <a:off x="38100" y="0"/>
          <a:ext cx="419100" cy="463878"/>
        </a:xfrm>
        <a:prstGeom prst="rect">
          <a:avLst/>
        </a:prstGeom>
      </xdr:spPr>
    </xdr:pic>
    <xdr:clientData/>
  </xdr:oneCellAnchor>
</xdr:wsDr>
</file>

<file path=xl/theme/theme1.xml><?xml version="1.0" encoding="utf-8"?>
<a:theme xmlns:a="http://schemas.openxmlformats.org/drawingml/2006/main" name="Office Theme">
  <a:themeElements>
    <a:clrScheme name="LE colour theme (Excel)">
      <a:dk1>
        <a:sysClr val="windowText" lastClr="000000"/>
      </a:dk1>
      <a:lt1>
        <a:sysClr val="window" lastClr="FFFFFF"/>
      </a:lt1>
      <a:dk2>
        <a:srgbClr val="24345F"/>
      </a:dk2>
      <a:lt2>
        <a:srgbClr val="FFFFFF"/>
      </a:lt2>
      <a:accent1>
        <a:srgbClr val="00DADC"/>
      </a:accent1>
      <a:accent2>
        <a:srgbClr val="00D3B7"/>
      </a:accent2>
      <a:accent3>
        <a:srgbClr val="4057E3"/>
      </a:accent3>
      <a:accent4>
        <a:srgbClr val="928DF2"/>
      </a:accent4>
      <a:accent5>
        <a:srgbClr val="EECF4E"/>
      </a:accent5>
      <a:accent6>
        <a:srgbClr val="595959"/>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r@ignitis.lt" TargetMode="External"/><Relationship Id="rId1" Type="http://schemas.openxmlformats.org/officeDocument/2006/relationships/hyperlink" Target="http://www.ignitisgrupe.lt/lt/investuotojam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154D2-D83B-42C3-93CE-E475A3689EAD}">
  <sheetPr codeName="Sheet1">
    <pageSetUpPr autoPageBreaks="0"/>
  </sheetPr>
  <dimension ref="B6:J13"/>
  <sheetViews>
    <sheetView tabSelected="1" zoomScale="80" zoomScaleNormal="80" workbookViewId="0"/>
  </sheetViews>
  <sheetFormatPr defaultColWidth="9.140625" defaultRowHeight="15.95" customHeight="1"/>
  <cols>
    <col min="1" max="4" width="9.140625" style="1"/>
    <col min="5" max="5" width="9.140625" style="1" customWidth="1"/>
    <col min="6" max="16384" width="9.140625" style="1"/>
  </cols>
  <sheetData>
    <row r="6" spans="2:10" ht="15.95" customHeight="1">
      <c r="B6" s="38"/>
      <c r="C6" s="815" t="s">
        <v>948</v>
      </c>
      <c r="D6" s="815"/>
      <c r="E6" s="815"/>
      <c r="F6" s="815"/>
      <c r="G6" s="815"/>
      <c r="H6" s="815"/>
      <c r="I6" s="38"/>
    </row>
    <row r="7" spans="2:10" ht="15.95" customHeight="1">
      <c r="B7" s="38"/>
      <c r="C7" s="815"/>
      <c r="D7" s="815"/>
      <c r="E7" s="815"/>
      <c r="F7" s="815"/>
      <c r="G7" s="815"/>
      <c r="H7" s="815"/>
      <c r="I7" s="38"/>
    </row>
    <row r="8" spans="2:10" ht="15.95" customHeight="1">
      <c r="B8" s="38"/>
      <c r="C8" s="815"/>
      <c r="D8" s="815"/>
      <c r="E8" s="815"/>
      <c r="F8" s="815"/>
      <c r="G8" s="815"/>
      <c r="H8" s="815"/>
      <c r="I8" s="38"/>
    </row>
    <row r="9" spans="2:10" ht="15.95" customHeight="1">
      <c r="B9" s="38"/>
      <c r="C9" s="815"/>
      <c r="D9" s="815"/>
      <c r="E9" s="815"/>
      <c r="F9" s="815"/>
      <c r="G9" s="815"/>
      <c r="H9" s="815"/>
      <c r="I9" s="38"/>
    </row>
    <row r="10" spans="2:10" ht="15.95" customHeight="1">
      <c r="B10" s="38"/>
      <c r="C10" s="635"/>
      <c r="D10" s="635"/>
      <c r="E10" s="635"/>
      <c r="F10" s="635"/>
      <c r="G10" s="635"/>
      <c r="H10" s="635"/>
      <c r="I10" s="38"/>
    </row>
    <row r="11" spans="2:10" ht="15.95" customHeight="1">
      <c r="B11" s="816" t="s">
        <v>1014</v>
      </c>
      <c r="C11" s="816"/>
      <c r="D11" s="816"/>
      <c r="E11" s="816"/>
      <c r="F11" s="816"/>
      <c r="G11" s="816"/>
      <c r="H11" s="816"/>
      <c r="I11" s="816"/>
      <c r="J11" s="2"/>
    </row>
    <row r="12" spans="2:10" ht="15.95" customHeight="1">
      <c r="B12" s="814" t="s">
        <v>0</v>
      </c>
      <c r="C12" s="814"/>
      <c r="D12" s="814"/>
      <c r="E12" s="814"/>
      <c r="F12" s="814"/>
      <c r="G12" s="814"/>
      <c r="H12" s="814"/>
      <c r="I12" s="814"/>
    </row>
    <row r="13" spans="2:10" ht="15.95" customHeight="1">
      <c r="B13" s="22"/>
      <c r="C13" s="22"/>
      <c r="D13" s="22"/>
      <c r="E13" s="22"/>
      <c r="F13" s="22"/>
      <c r="G13" s="22"/>
      <c r="H13" s="22"/>
      <c r="I13" s="22"/>
    </row>
  </sheetData>
  <mergeCells count="3">
    <mergeCell ref="B12:I12"/>
    <mergeCell ref="C6:H9"/>
    <mergeCell ref="B11:I11"/>
  </mergeCells>
  <hyperlinks>
    <hyperlink ref="B12" r:id="rId1" xr:uid="{3C0F77E0-E82A-484E-A53E-B623C4A33BE6}"/>
    <hyperlink ref="B11" r:id="rId2" xr:uid="{7B281154-73C5-4D75-A2D3-1EBA0DBB5A89}"/>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B80DE5-4E14-4AEE-BC9B-0AA01E0BCBF3}">
  <sheetPr codeName="Sheet10"/>
  <dimension ref="A1:AN67"/>
  <sheetViews>
    <sheetView zoomScale="80" zoomScaleNormal="80" workbookViewId="0"/>
  </sheetViews>
  <sheetFormatPr defaultColWidth="9.140625" defaultRowHeight="14.85" customHeight="1"/>
  <cols>
    <col min="1" max="1" width="37.85546875" style="11" customWidth="1"/>
    <col min="2" max="2" width="12.5703125" style="11" customWidth="1"/>
    <col min="3" max="3" width="13.28515625" style="11" customWidth="1"/>
    <col min="4" max="14" width="12.5703125" style="11" customWidth="1"/>
    <col min="15" max="16384" width="9.140625" style="11"/>
  </cols>
  <sheetData>
    <row r="1" spans="1:35" ht="39.950000000000003" customHeight="1">
      <c r="A1" s="87" t="s">
        <v>9</v>
      </c>
      <c r="B1" s="87"/>
      <c r="C1" s="87"/>
      <c r="D1" s="87"/>
      <c r="E1" s="87"/>
      <c r="F1" s="87"/>
      <c r="G1" s="87"/>
      <c r="H1" s="87"/>
      <c r="I1" s="87"/>
      <c r="J1" s="87"/>
      <c r="K1" s="78"/>
      <c r="L1" s="87"/>
      <c r="M1" s="87"/>
    </row>
    <row r="2" spans="1:35" ht="39.950000000000003" customHeight="1" thickBot="1">
      <c r="A2" s="362" t="s">
        <v>993</v>
      </c>
      <c r="B2" s="362"/>
      <c r="C2" s="362"/>
      <c r="D2" s="362"/>
      <c r="E2" s="362"/>
      <c r="F2" s="362"/>
      <c r="G2" s="362"/>
      <c r="H2" s="362"/>
      <c r="I2" s="362"/>
      <c r="J2" s="362"/>
      <c r="K2" s="818"/>
      <c r="L2" s="818"/>
      <c r="M2" s="818"/>
      <c r="N2" s="263"/>
    </row>
    <row r="3" spans="1:35" ht="14.85" customHeight="1">
      <c r="A3" s="10"/>
      <c r="B3" s="10"/>
      <c r="C3" s="10"/>
      <c r="D3" s="10"/>
      <c r="E3" s="10"/>
      <c r="F3" s="10"/>
      <c r="G3" s="10"/>
      <c r="H3" s="10"/>
      <c r="I3" s="10"/>
      <c r="J3" s="10"/>
    </row>
    <row r="4" spans="1:35" ht="14.85" customHeight="1">
      <c r="A4" s="606" t="s">
        <v>10</v>
      </c>
      <c r="B4" s="28"/>
      <c r="C4" s="28"/>
      <c r="D4" s="28"/>
      <c r="E4" s="28"/>
      <c r="F4" s="28"/>
      <c r="G4" s="28"/>
      <c r="H4" s="28"/>
      <c r="I4" s="28"/>
      <c r="J4" s="28"/>
    </row>
    <row r="5" spans="1:35" s="27" customFormat="1" ht="25.5">
      <c r="A5" s="589"/>
      <c r="B5" s="589"/>
      <c r="C5" s="589" t="s">
        <v>983</v>
      </c>
      <c r="D5" s="589" t="s">
        <v>260</v>
      </c>
      <c r="E5" s="589" t="s">
        <v>261</v>
      </c>
      <c r="F5" s="589" t="s">
        <v>262</v>
      </c>
      <c r="G5" s="589" t="s">
        <v>263</v>
      </c>
      <c r="H5" s="589" t="s">
        <v>259</v>
      </c>
      <c r="I5" s="589" t="s">
        <v>264</v>
      </c>
      <c r="J5" s="589" t="s">
        <v>265</v>
      </c>
      <c r="K5" s="589" t="s">
        <v>266</v>
      </c>
      <c r="L5" s="589" t="s">
        <v>267</v>
      </c>
      <c r="M5" s="589" t="s">
        <v>268</v>
      </c>
      <c r="N5" s="589" t="s">
        <v>269</v>
      </c>
      <c r="O5" s="11"/>
      <c r="Y5" s="11"/>
      <c r="Z5" s="11"/>
      <c r="AA5" s="11"/>
      <c r="AB5" s="11"/>
      <c r="AC5" s="11"/>
      <c r="AD5" s="11"/>
      <c r="AE5" s="11"/>
      <c r="AF5" s="11"/>
      <c r="AG5" s="11"/>
      <c r="AH5" s="11"/>
      <c r="AI5" s="11"/>
    </row>
    <row r="6" spans="1:35" ht="14.85" customHeight="1">
      <c r="A6" s="394" t="s">
        <v>14</v>
      </c>
      <c r="B6" s="613" t="s">
        <v>15</v>
      </c>
      <c r="C6" s="239">
        <v>928.3</v>
      </c>
      <c r="D6" s="46">
        <v>1359.1</v>
      </c>
      <c r="E6" s="46">
        <v>1294.7</v>
      </c>
      <c r="F6" s="46">
        <v>741.9</v>
      </c>
      <c r="G6" s="46">
        <v>991.3</v>
      </c>
      <c r="H6" s="46">
        <v>733.2</v>
      </c>
      <c r="I6" s="46">
        <v>427.3</v>
      </c>
      <c r="J6" s="46">
        <v>344.7</v>
      </c>
      <c r="K6" s="46">
        <v>393.4</v>
      </c>
      <c r="L6" s="46">
        <v>354.3</v>
      </c>
      <c r="M6" s="46">
        <v>277.89999999999998</v>
      </c>
      <c r="N6" s="46">
        <v>265.3</v>
      </c>
      <c r="AA6" s="193"/>
      <c r="AB6" s="193"/>
      <c r="AC6" s="193"/>
      <c r="AD6" s="193"/>
      <c r="AE6" s="193"/>
      <c r="AF6" s="193"/>
      <c r="AG6" s="193"/>
      <c r="AH6" s="193"/>
      <c r="AI6" s="193"/>
    </row>
    <row r="7" spans="1:35" ht="14.85" customHeight="1">
      <c r="A7" s="395" t="s">
        <v>270</v>
      </c>
      <c r="B7" s="614" t="s">
        <v>15</v>
      </c>
      <c r="C7" s="240" t="s">
        <v>642</v>
      </c>
      <c r="D7" s="47">
        <v>206.2</v>
      </c>
      <c r="E7" s="47">
        <v>122.1</v>
      </c>
      <c r="F7" s="47">
        <v>119.8</v>
      </c>
      <c r="G7" s="47" t="s">
        <v>643</v>
      </c>
      <c r="H7" s="47">
        <v>88</v>
      </c>
      <c r="I7" s="47">
        <v>83.8</v>
      </c>
      <c r="J7" s="47">
        <v>83.8</v>
      </c>
      <c r="K7" s="47">
        <v>87.4</v>
      </c>
      <c r="L7" s="47">
        <v>105</v>
      </c>
      <c r="M7" s="47">
        <v>79</v>
      </c>
      <c r="N7" s="47">
        <v>88.2</v>
      </c>
      <c r="AA7" s="193"/>
      <c r="AB7" s="193"/>
      <c r="AC7" s="193"/>
      <c r="AD7" s="193"/>
      <c r="AE7" s="193"/>
      <c r="AF7" s="193"/>
      <c r="AG7" s="193"/>
      <c r="AH7" s="193"/>
      <c r="AI7" s="193"/>
    </row>
    <row r="8" spans="1:35" ht="14.85" customHeight="1">
      <c r="A8" s="395" t="s">
        <v>17</v>
      </c>
      <c r="B8" s="614" t="s">
        <v>15</v>
      </c>
      <c r="C8" s="240">
        <v>149.9</v>
      </c>
      <c r="D8" s="47">
        <v>112.1</v>
      </c>
      <c r="E8" s="47">
        <v>150.80000000000001</v>
      </c>
      <c r="F8" s="47">
        <v>95.1</v>
      </c>
      <c r="G8" s="47">
        <v>111.4</v>
      </c>
      <c r="H8" s="47">
        <v>111.79999999999998</v>
      </c>
      <c r="I8" s="47">
        <v>72.2</v>
      </c>
      <c r="J8" s="47">
        <v>70.599999999999994</v>
      </c>
      <c r="K8" s="47">
        <v>78.099999999999994</v>
      </c>
      <c r="L8" s="47">
        <v>90.6</v>
      </c>
      <c r="M8" s="47">
        <v>72.900000000000006</v>
      </c>
      <c r="N8" s="47">
        <v>60.4</v>
      </c>
      <c r="AA8" s="193"/>
      <c r="AB8" s="193"/>
      <c r="AC8" s="193"/>
      <c r="AD8" s="193"/>
      <c r="AE8" s="193"/>
      <c r="AF8" s="193"/>
      <c r="AG8" s="193"/>
      <c r="AH8" s="193"/>
      <c r="AI8" s="193"/>
    </row>
    <row r="9" spans="1:35" ht="14.85" customHeight="1">
      <c r="A9" s="396" t="s">
        <v>255</v>
      </c>
      <c r="B9" s="615" t="s">
        <v>22</v>
      </c>
      <c r="C9" s="241">
        <v>0.17</v>
      </c>
      <c r="D9" s="48">
        <v>8.8999999999999996E-2</v>
      </c>
      <c r="E9" s="48">
        <v>0.114</v>
      </c>
      <c r="F9" s="48">
        <v>0.13300000000000001</v>
      </c>
      <c r="G9" s="48">
        <v>0.11</v>
      </c>
      <c r="H9" s="48">
        <v>0.153</v>
      </c>
      <c r="I9" s="48">
        <v>0.17399999999999999</v>
      </c>
      <c r="J9" s="48">
        <v>0.21299999999999999</v>
      </c>
      <c r="K9" s="48">
        <v>0.20300000000000001</v>
      </c>
      <c r="L9" s="48">
        <v>0.26700000000000002</v>
      </c>
      <c r="M9" s="48">
        <v>0.26800000000000002</v>
      </c>
      <c r="N9" s="48">
        <v>0.254</v>
      </c>
      <c r="P9" s="192"/>
      <c r="Q9" s="192"/>
      <c r="R9" s="192"/>
      <c r="S9" s="192"/>
      <c r="T9" s="192"/>
      <c r="U9" s="192"/>
      <c r="V9" s="192"/>
      <c r="W9" s="192"/>
      <c r="AA9" s="193"/>
      <c r="AB9" s="193"/>
      <c r="AC9" s="193"/>
      <c r="AD9" s="193"/>
      <c r="AE9" s="193"/>
      <c r="AF9" s="193"/>
      <c r="AG9" s="193"/>
      <c r="AH9" s="193"/>
      <c r="AI9" s="193"/>
    </row>
    <row r="10" spans="1:35" ht="14.85" customHeight="1">
      <c r="A10" s="395" t="s">
        <v>271</v>
      </c>
      <c r="B10" s="614" t="s">
        <v>15</v>
      </c>
      <c r="C10" s="240">
        <v>156.6</v>
      </c>
      <c r="D10" s="47">
        <v>162.6</v>
      </c>
      <c r="E10" s="47">
        <v>83.3</v>
      </c>
      <c r="F10" s="47">
        <v>84.7</v>
      </c>
      <c r="G10" s="47">
        <v>57.2</v>
      </c>
      <c r="H10" s="47">
        <v>29.5</v>
      </c>
      <c r="I10" s="47">
        <v>53</v>
      </c>
      <c r="J10" s="47">
        <v>52.5</v>
      </c>
      <c r="K10" s="47">
        <v>57</v>
      </c>
      <c r="L10" s="47">
        <v>72.5</v>
      </c>
      <c r="M10" s="47">
        <v>48.9</v>
      </c>
      <c r="N10" s="47">
        <v>60.8</v>
      </c>
      <c r="AA10" s="193"/>
      <c r="AB10" s="193"/>
      <c r="AC10" s="193"/>
      <c r="AD10" s="193"/>
      <c r="AE10" s="193"/>
      <c r="AF10" s="193"/>
      <c r="AG10" s="193"/>
      <c r="AH10" s="193"/>
      <c r="AI10" s="193"/>
    </row>
    <row r="11" spans="1:35" ht="14.85" customHeight="1">
      <c r="A11" s="395" t="s">
        <v>25</v>
      </c>
      <c r="B11" s="614" t="s">
        <v>15</v>
      </c>
      <c r="C11" s="240">
        <v>111.3</v>
      </c>
      <c r="D11" s="47">
        <v>68.5</v>
      </c>
      <c r="E11" s="47">
        <v>112</v>
      </c>
      <c r="F11" s="47">
        <v>60</v>
      </c>
      <c r="G11" s="47">
        <v>76.900000000000006</v>
      </c>
      <c r="H11" s="47">
        <v>78.000000000000028</v>
      </c>
      <c r="I11" s="47">
        <v>41.4</v>
      </c>
      <c r="J11" s="47">
        <v>39.299999999999997</v>
      </c>
      <c r="K11" s="47">
        <v>47.7</v>
      </c>
      <c r="L11" s="47">
        <v>58.1</v>
      </c>
      <c r="M11" s="47">
        <v>42.8</v>
      </c>
      <c r="N11" s="47">
        <v>33</v>
      </c>
      <c r="AA11" s="193"/>
      <c r="AB11" s="193"/>
      <c r="AC11" s="193"/>
      <c r="AD11" s="193"/>
      <c r="AE11" s="193"/>
      <c r="AF11" s="193"/>
      <c r="AG11" s="193"/>
      <c r="AH11" s="193"/>
      <c r="AI11" s="193"/>
    </row>
    <row r="12" spans="1:35" ht="14.85" customHeight="1">
      <c r="A12" s="395" t="s">
        <v>26</v>
      </c>
      <c r="B12" s="614" t="s">
        <v>15</v>
      </c>
      <c r="C12" s="240">
        <v>127.2</v>
      </c>
      <c r="D12" s="47">
        <v>108.6</v>
      </c>
      <c r="E12" s="47">
        <v>70</v>
      </c>
      <c r="F12" s="47">
        <v>68.099999999999994</v>
      </c>
      <c r="G12" s="47">
        <v>46.8</v>
      </c>
      <c r="H12" s="47">
        <v>47.9</v>
      </c>
      <c r="I12" s="47">
        <v>51.2</v>
      </c>
      <c r="J12" s="47">
        <v>18</v>
      </c>
      <c r="K12" s="47">
        <v>43</v>
      </c>
      <c r="L12" s="47">
        <v>61.7</v>
      </c>
      <c r="M12" s="47">
        <v>36.4</v>
      </c>
      <c r="N12" s="47">
        <v>48.2</v>
      </c>
      <c r="AA12" s="193"/>
      <c r="AB12" s="193"/>
      <c r="AC12" s="193"/>
      <c r="AD12" s="193"/>
      <c r="AE12" s="193"/>
      <c r="AF12" s="193"/>
      <c r="AG12" s="193"/>
      <c r="AH12" s="193"/>
      <c r="AI12" s="193"/>
    </row>
    <row r="13" spans="1:35" ht="14.85" customHeight="1">
      <c r="A13" s="395" t="s">
        <v>1044</v>
      </c>
      <c r="B13" s="614" t="s">
        <v>15</v>
      </c>
      <c r="C13" s="240">
        <v>88.7</v>
      </c>
      <c r="D13" s="47">
        <v>53.7</v>
      </c>
      <c r="E13" s="47">
        <v>94.4</v>
      </c>
      <c r="F13" s="47">
        <v>46.8</v>
      </c>
      <c r="G13" s="47">
        <v>61.1</v>
      </c>
      <c r="H13" s="47">
        <v>67.599999999999994</v>
      </c>
      <c r="I13" s="47">
        <v>29.2</v>
      </c>
      <c r="J13" s="47">
        <v>28.3</v>
      </c>
      <c r="K13" s="47">
        <v>35.1</v>
      </c>
      <c r="L13" s="47">
        <v>49.5</v>
      </c>
      <c r="M13" s="47">
        <v>31.2</v>
      </c>
      <c r="N13" s="47">
        <v>24.5</v>
      </c>
      <c r="AA13" s="193"/>
      <c r="AB13" s="193"/>
      <c r="AC13" s="193"/>
      <c r="AD13" s="193"/>
      <c r="AE13" s="193"/>
      <c r="AF13" s="193"/>
      <c r="AG13" s="193"/>
      <c r="AH13" s="193"/>
      <c r="AI13" s="193"/>
    </row>
    <row r="14" spans="1:35" ht="14.85" customHeight="1">
      <c r="A14" s="395" t="s">
        <v>640</v>
      </c>
      <c r="B14" s="614" t="s">
        <v>15</v>
      </c>
      <c r="C14" s="240">
        <v>120.8</v>
      </c>
      <c r="D14" s="47">
        <v>154</v>
      </c>
      <c r="E14" s="47">
        <v>188.1</v>
      </c>
      <c r="F14" s="47">
        <v>117.7</v>
      </c>
      <c r="G14" s="47">
        <v>62</v>
      </c>
      <c r="H14" s="47">
        <v>103.1</v>
      </c>
      <c r="I14" s="47">
        <v>54.1</v>
      </c>
      <c r="J14" s="47">
        <v>48.7</v>
      </c>
      <c r="K14" s="47">
        <v>29</v>
      </c>
      <c r="L14" s="47">
        <v>76</v>
      </c>
      <c r="M14" s="47">
        <v>83.7</v>
      </c>
      <c r="N14" s="47">
        <v>124.5</v>
      </c>
      <c r="AA14" s="193"/>
      <c r="AB14" s="193"/>
      <c r="AC14" s="193"/>
      <c r="AD14" s="193"/>
      <c r="AE14" s="193"/>
      <c r="AF14" s="193"/>
      <c r="AG14" s="193"/>
      <c r="AH14" s="193"/>
      <c r="AI14" s="193"/>
    </row>
    <row r="15" spans="1:35" ht="14.85" customHeight="1">
      <c r="A15" s="397" t="s">
        <v>28</v>
      </c>
      <c r="B15" s="616" t="s">
        <v>15</v>
      </c>
      <c r="C15" s="242">
        <v>185.5</v>
      </c>
      <c r="D15" s="110">
        <v>197.2</v>
      </c>
      <c r="E15" s="110">
        <v>101.4</v>
      </c>
      <c r="F15" s="110">
        <v>96.2</v>
      </c>
      <c r="G15" s="110">
        <v>89.3</v>
      </c>
      <c r="H15" s="110">
        <v>82.9</v>
      </c>
      <c r="I15" s="110">
        <v>67.400000000000006</v>
      </c>
      <c r="J15" s="110">
        <v>65.099999999999994</v>
      </c>
      <c r="K15" s="110">
        <v>84</v>
      </c>
      <c r="L15" s="110">
        <v>102.1</v>
      </c>
      <c r="M15" s="110">
        <v>65.3</v>
      </c>
      <c r="N15" s="110">
        <v>81.7</v>
      </c>
      <c r="AA15" s="193"/>
      <c r="AB15" s="193"/>
      <c r="AC15" s="193"/>
      <c r="AD15" s="193"/>
      <c r="AE15" s="193"/>
      <c r="AF15" s="193"/>
      <c r="AG15" s="193"/>
      <c r="AH15" s="193"/>
      <c r="AI15" s="193"/>
    </row>
    <row r="16" spans="1:35" ht="14.85" customHeight="1">
      <c r="A16" s="395" t="s">
        <v>641</v>
      </c>
      <c r="B16" s="614" t="s">
        <v>15</v>
      </c>
      <c r="C16" s="240">
        <v>208.9</v>
      </c>
      <c r="D16" s="47">
        <v>652.9</v>
      </c>
      <c r="E16" s="47">
        <v>-385.5</v>
      </c>
      <c r="F16" s="47">
        <v>-92.8</v>
      </c>
      <c r="G16" s="47">
        <v>-157.19999999999999</v>
      </c>
      <c r="H16" s="47">
        <v>-279.3</v>
      </c>
      <c r="I16" s="47">
        <v>-47.3</v>
      </c>
      <c r="J16" s="47">
        <v>54.3</v>
      </c>
      <c r="K16" s="47">
        <v>30.9</v>
      </c>
      <c r="L16" s="47">
        <v>-7.7</v>
      </c>
      <c r="M16" s="47">
        <v>23.6</v>
      </c>
      <c r="N16" s="47">
        <v>-1.1000000000000001</v>
      </c>
      <c r="AA16" s="193"/>
      <c r="AB16" s="193"/>
      <c r="AC16" s="193"/>
      <c r="AD16" s="193"/>
      <c r="AE16" s="193"/>
      <c r="AF16" s="193"/>
      <c r="AG16" s="193"/>
      <c r="AH16" s="193"/>
      <c r="AI16" s="193"/>
    </row>
    <row r="17" spans="1:35" ht="14.85" customHeight="1">
      <c r="A17" s="395" t="s">
        <v>1026</v>
      </c>
      <c r="B17" s="615" t="s">
        <v>22</v>
      </c>
      <c r="C17" s="243">
        <v>0.184</v>
      </c>
      <c r="D17" s="48">
        <v>0.14699999999999999</v>
      </c>
      <c r="E17" s="48">
        <v>0.115</v>
      </c>
      <c r="F17" s="48">
        <v>0.108</v>
      </c>
      <c r="G17" s="48">
        <v>8.5999999999999993E-2</v>
      </c>
      <c r="H17" s="48">
        <v>8.6999999999999994E-2</v>
      </c>
      <c r="I17" s="48">
        <v>0.111</v>
      </c>
      <c r="J17" s="48">
        <v>0.10100000000000001</v>
      </c>
      <c r="K17" s="48">
        <v>0.12</v>
      </c>
      <c r="L17" s="48">
        <v>0.108</v>
      </c>
      <c r="M17" s="48">
        <v>9.4E-2</v>
      </c>
      <c r="N17" s="48">
        <v>7.8E-2</v>
      </c>
      <c r="P17" s="192"/>
      <c r="Q17" s="192"/>
      <c r="R17" s="192"/>
      <c r="S17" s="192"/>
      <c r="T17" s="192"/>
      <c r="U17" s="192"/>
      <c r="V17" s="192"/>
      <c r="W17" s="192"/>
      <c r="AA17" s="193"/>
      <c r="AB17" s="193"/>
      <c r="AC17" s="193"/>
      <c r="AD17" s="193"/>
      <c r="AE17" s="193"/>
      <c r="AF17" s="193"/>
      <c r="AG17" s="193"/>
      <c r="AH17" s="193"/>
      <c r="AI17" s="193"/>
    </row>
    <row r="18" spans="1:35" ht="14.85" customHeight="1">
      <c r="A18" s="395" t="s">
        <v>1027</v>
      </c>
      <c r="B18" s="615" t="s">
        <v>22</v>
      </c>
      <c r="C18" s="243">
        <v>0.13900000000000001</v>
      </c>
      <c r="D18" s="48">
        <v>0.129</v>
      </c>
      <c r="E18" s="48">
        <v>0.13700000000000001</v>
      </c>
      <c r="F18" s="48">
        <v>0.107</v>
      </c>
      <c r="G18" s="48">
        <v>0.1</v>
      </c>
      <c r="H18" s="48">
        <v>8.8999999999999996E-2</v>
      </c>
      <c r="I18" s="48">
        <v>9.0999999999999998E-2</v>
      </c>
      <c r="J18" s="48">
        <v>9.0999999999999998E-2</v>
      </c>
      <c r="K18" s="48">
        <v>8.8999999999999996E-2</v>
      </c>
      <c r="L18" s="48">
        <v>0.06</v>
      </c>
      <c r="M18" s="48">
        <v>5.8999999999999997E-2</v>
      </c>
      <c r="N18" s="48">
        <v>5.1999999999999998E-2</v>
      </c>
      <c r="P18" s="192"/>
      <c r="Q18" s="192"/>
      <c r="R18" s="192"/>
      <c r="S18" s="192"/>
      <c r="T18" s="192"/>
      <c r="U18" s="192"/>
      <c r="V18" s="192"/>
      <c r="W18" s="192"/>
      <c r="AA18" s="193"/>
      <c r="AB18" s="193"/>
      <c r="AC18" s="193"/>
      <c r="AD18" s="193"/>
      <c r="AE18" s="193"/>
      <c r="AF18" s="193"/>
      <c r="AG18" s="193"/>
      <c r="AH18" s="193"/>
      <c r="AI18" s="193"/>
    </row>
    <row r="19" spans="1:35" ht="14.85" customHeight="1">
      <c r="A19" s="395" t="s">
        <v>1028</v>
      </c>
      <c r="B19" s="615" t="s">
        <v>22</v>
      </c>
      <c r="C19" s="243">
        <v>0.16700000000000001</v>
      </c>
      <c r="D19" s="48">
        <v>0.13100000000000001</v>
      </c>
      <c r="E19" s="48">
        <v>8.3000000000000004E-2</v>
      </c>
      <c r="F19" s="48">
        <v>7.9000000000000001E-2</v>
      </c>
      <c r="G19" s="48">
        <v>7.0999999999999994E-2</v>
      </c>
      <c r="H19" s="48">
        <v>7.2999999999999995E-2</v>
      </c>
      <c r="I19" s="48">
        <v>9.9000000000000005E-2</v>
      </c>
      <c r="J19" s="48">
        <v>9.7000000000000003E-2</v>
      </c>
      <c r="K19" s="48">
        <v>0.10199999999999999</v>
      </c>
      <c r="L19" s="48">
        <v>9.0999999999999998E-2</v>
      </c>
      <c r="M19" s="48">
        <v>7.0000000000000007E-2</v>
      </c>
      <c r="N19" s="48">
        <v>5.8000000000000003E-2</v>
      </c>
      <c r="P19" s="192"/>
      <c r="Q19" s="192"/>
      <c r="R19" s="192"/>
      <c r="S19" s="192"/>
      <c r="T19" s="192"/>
      <c r="U19" s="192"/>
      <c r="V19" s="192"/>
      <c r="W19" s="192"/>
      <c r="AA19" s="193"/>
      <c r="AB19" s="193"/>
      <c r="AC19" s="193"/>
      <c r="AD19" s="193"/>
      <c r="AE19" s="193"/>
      <c r="AF19" s="193"/>
      <c r="AG19" s="193"/>
      <c r="AH19" s="193"/>
      <c r="AI19" s="193"/>
    </row>
    <row r="20" spans="1:35" ht="14.85" customHeight="1">
      <c r="A20" s="395" t="s">
        <v>1029</v>
      </c>
      <c r="B20" s="615" t="s">
        <v>22</v>
      </c>
      <c r="C20" s="243">
        <v>0.121</v>
      </c>
      <c r="D20" s="48">
        <v>0.107</v>
      </c>
      <c r="E20" s="48">
        <v>0.107</v>
      </c>
      <c r="F20" s="48">
        <v>9.0999999999999998E-2</v>
      </c>
      <c r="G20" s="48">
        <v>8.7999999999999995E-2</v>
      </c>
      <c r="H20" s="48">
        <v>7.9000000000000001E-2</v>
      </c>
      <c r="I20" s="48">
        <v>7.8E-2</v>
      </c>
      <c r="J20" s="48">
        <v>7.9000000000000001E-2</v>
      </c>
      <c r="K20" s="48">
        <v>7.6999999999999999E-2</v>
      </c>
      <c r="L20" s="48">
        <v>5.3999999999999999E-2</v>
      </c>
      <c r="M20" s="48">
        <v>4.5999999999999999E-2</v>
      </c>
      <c r="N20" s="48">
        <v>0.04</v>
      </c>
      <c r="P20" s="192"/>
      <c r="Q20" s="192"/>
      <c r="R20" s="192"/>
      <c r="S20" s="192"/>
      <c r="T20" s="192"/>
      <c r="U20" s="192"/>
      <c r="V20" s="192"/>
      <c r="W20" s="192"/>
      <c r="AA20" s="193"/>
      <c r="AB20" s="193"/>
      <c r="AC20" s="193"/>
      <c r="AD20" s="193"/>
      <c r="AE20" s="193"/>
      <c r="AF20" s="193"/>
      <c r="AG20" s="193"/>
      <c r="AH20" s="193"/>
      <c r="AI20" s="193"/>
    </row>
    <row r="21" spans="1:35" s="27" customFormat="1" ht="38.25">
      <c r="A21" s="608"/>
      <c r="B21" s="617"/>
      <c r="C21" s="589" t="s">
        <v>543</v>
      </c>
      <c r="D21" s="589" t="s">
        <v>274</v>
      </c>
      <c r="E21" s="589" t="s">
        <v>544</v>
      </c>
      <c r="F21" s="589" t="s">
        <v>545</v>
      </c>
      <c r="G21" s="589" t="s">
        <v>535</v>
      </c>
      <c r="H21" s="589" t="s">
        <v>536</v>
      </c>
      <c r="I21" s="589" t="s">
        <v>537</v>
      </c>
      <c r="J21" s="589" t="s">
        <v>538</v>
      </c>
      <c r="K21" s="589" t="s">
        <v>539</v>
      </c>
      <c r="L21" s="589" t="s">
        <v>540</v>
      </c>
      <c r="M21" s="589" t="s">
        <v>541</v>
      </c>
      <c r="N21" s="589" t="s">
        <v>542</v>
      </c>
      <c r="O21" s="11"/>
      <c r="Y21" s="11"/>
      <c r="Z21" s="11"/>
      <c r="AA21" s="193"/>
      <c r="AB21" s="193"/>
      <c r="AC21" s="193"/>
      <c r="AD21" s="193"/>
      <c r="AE21" s="193"/>
      <c r="AF21" s="193"/>
      <c r="AG21" s="193"/>
      <c r="AH21" s="193"/>
      <c r="AI21" s="193"/>
    </row>
    <row r="22" spans="1:35" ht="14.85" customHeight="1">
      <c r="A22" s="394" t="s">
        <v>31</v>
      </c>
      <c r="B22" s="613" t="s">
        <v>15</v>
      </c>
      <c r="C22" s="239">
        <v>4928.2</v>
      </c>
      <c r="D22" s="46">
        <v>5271.6</v>
      </c>
      <c r="E22" s="46">
        <v>5304.7</v>
      </c>
      <c r="F22" s="46">
        <v>4614.5</v>
      </c>
      <c r="G22" s="46">
        <v>4623</v>
      </c>
      <c r="H22" s="46">
        <v>4258.2</v>
      </c>
      <c r="I22" s="46">
        <v>4131.1000000000004</v>
      </c>
      <c r="J22" s="46">
        <v>3967.5</v>
      </c>
      <c r="K22" s="46">
        <v>3975.2</v>
      </c>
      <c r="L22" s="46">
        <v>3920.9</v>
      </c>
      <c r="M22" s="46">
        <v>3408.8</v>
      </c>
      <c r="N22" s="46">
        <v>3368.4</v>
      </c>
      <c r="AA22" s="193"/>
      <c r="AB22" s="193"/>
      <c r="AC22" s="193"/>
      <c r="AD22" s="193"/>
      <c r="AE22" s="193"/>
      <c r="AF22" s="193"/>
      <c r="AG22" s="193"/>
      <c r="AH22" s="193"/>
      <c r="AI22" s="193"/>
    </row>
    <row r="23" spans="1:35" ht="14.85" customHeight="1">
      <c r="A23" s="394" t="s">
        <v>32</v>
      </c>
      <c r="B23" s="613" t="s">
        <v>15</v>
      </c>
      <c r="C23" s="239">
        <v>2060.3000000000002</v>
      </c>
      <c r="D23" s="46">
        <v>2125.6</v>
      </c>
      <c r="E23" s="46">
        <v>2228.1999999999998</v>
      </c>
      <c r="F23" s="46">
        <v>2127.8000000000002</v>
      </c>
      <c r="G23" s="46">
        <v>2005.3</v>
      </c>
      <c r="H23" s="46">
        <v>1855.9</v>
      </c>
      <c r="I23" s="46">
        <v>1811.2</v>
      </c>
      <c r="J23" s="46">
        <v>1831</v>
      </c>
      <c r="K23" s="46">
        <v>1810.7</v>
      </c>
      <c r="L23" s="46">
        <v>1813.3</v>
      </c>
      <c r="M23" s="46">
        <v>1312.7</v>
      </c>
      <c r="N23" s="46">
        <v>1320.4</v>
      </c>
      <c r="AA23" s="193"/>
      <c r="AB23" s="193"/>
      <c r="AC23" s="193"/>
      <c r="AD23" s="193"/>
      <c r="AE23" s="193"/>
      <c r="AF23" s="193"/>
      <c r="AG23" s="193"/>
      <c r="AH23" s="193"/>
      <c r="AI23" s="193"/>
    </row>
    <row r="24" spans="1:35" ht="14.85" customHeight="1">
      <c r="A24" s="394" t="s">
        <v>33</v>
      </c>
      <c r="B24" s="613" t="s">
        <v>15</v>
      </c>
      <c r="C24" s="239">
        <v>762.9</v>
      </c>
      <c r="D24" s="46">
        <v>986.9</v>
      </c>
      <c r="E24" s="46">
        <v>1512.8</v>
      </c>
      <c r="F24" s="46">
        <v>1156.2</v>
      </c>
      <c r="G24" s="46">
        <v>1000.7</v>
      </c>
      <c r="H24" s="46">
        <v>957.2</v>
      </c>
      <c r="I24" s="46">
        <v>620.4</v>
      </c>
      <c r="J24" s="46">
        <v>571.6</v>
      </c>
      <c r="K24" s="46">
        <v>579.20000000000005</v>
      </c>
      <c r="L24" s="46">
        <v>600.29999999999995</v>
      </c>
      <c r="M24" s="46">
        <v>1026.8</v>
      </c>
      <c r="N24" s="46">
        <v>1019.2</v>
      </c>
      <c r="AA24" s="193"/>
      <c r="AB24" s="193"/>
      <c r="AC24" s="193"/>
      <c r="AD24" s="193"/>
      <c r="AE24" s="193"/>
      <c r="AF24" s="193"/>
      <c r="AG24" s="193"/>
      <c r="AH24" s="193"/>
      <c r="AI24" s="193"/>
    </row>
    <row r="25" spans="1:35" ht="14.85" customHeight="1">
      <c r="A25" s="394" t="s">
        <v>239</v>
      </c>
      <c r="B25" s="613" t="s">
        <v>15</v>
      </c>
      <c r="C25" s="239">
        <v>314.8</v>
      </c>
      <c r="D25" s="46">
        <v>443.3</v>
      </c>
      <c r="E25" s="46">
        <v>1068.7</v>
      </c>
      <c r="F25" s="46">
        <v>747.2</v>
      </c>
      <c r="G25" s="46">
        <v>642.4</v>
      </c>
      <c r="H25" s="46">
        <v>438.7</v>
      </c>
      <c r="I25" s="46">
        <v>169.5</v>
      </c>
      <c r="J25" s="46">
        <v>99.1</v>
      </c>
      <c r="K25" s="46">
        <v>129.69999999999999</v>
      </c>
      <c r="L25" s="46">
        <v>94.4</v>
      </c>
      <c r="M25" s="46">
        <v>31.4</v>
      </c>
      <c r="N25" s="46">
        <v>55.9</v>
      </c>
      <c r="AA25" s="193"/>
      <c r="AB25" s="193"/>
      <c r="AC25" s="193"/>
      <c r="AD25" s="193"/>
      <c r="AE25" s="193"/>
      <c r="AF25" s="193"/>
      <c r="AG25" s="193"/>
      <c r="AH25" s="193"/>
      <c r="AI25" s="193"/>
    </row>
    <row r="26" spans="1:35" ht="14.85" customHeight="1">
      <c r="A26" s="398" t="s">
        <v>1030</v>
      </c>
      <c r="B26" s="611" t="s">
        <v>35</v>
      </c>
      <c r="C26" s="244">
        <v>1.19</v>
      </c>
      <c r="D26" s="111">
        <v>1.83</v>
      </c>
      <c r="E26" s="111">
        <v>3.65</v>
      </c>
      <c r="F26" s="111">
        <v>3.08</v>
      </c>
      <c r="G26" s="111">
        <v>2.95</v>
      </c>
      <c r="H26" s="111">
        <v>2.85</v>
      </c>
      <c r="I26" s="111">
        <v>1.72</v>
      </c>
      <c r="J26" s="111">
        <v>1.61</v>
      </c>
      <c r="K26" s="111">
        <v>1.61</v>
      </c>
      <c r="L26" s="111">
        <v>1.8</v>
      </c>
      <c r="M26" s="111">
        <v>3.64</v>
      </c>
      <c r="N26" s="111">
        <v>4.04</v>
      </c>
      <c r="AA26" s="193"/>
      <c r="AB26" s="193"/>
      <c r="AC26" s="193"/>
      <c r="AD26" s="193"/>
      <c r="AE26" s="193"/>
      <c r="AF26" s="193"/>
      <c r="AG26" s="193"/>
      <c r="AH26" s="193"/>
      <c r="AI26" s="193"/>
    </row>
    <row r="27" spans="1:35" ht="14.85" customHeight="1">
      <c r="A27" s="398" t="s">
        <v>1020</v>
      </c>
      <c r="B27" s="611" t="s">
        <v>35</v>
      </c>
      <c r="C27" s="244">
        <v>1.5</v>
      </c>
      <c r="D27" s="111">
        <v>2.1</v>
      </c>
      <c r="E27" s="111">
        <v>3.23</v>
      </c>
      <c r="F27" s="111">
        <v>2.96</v>
      </c>
      <c r="G27" s="111">
        <v>2.73</v>
      </c>
      <c r="H27" s="111">
        <v>2.88</v>
      </c>
      <c r="I27" s="111">
        <v>1.99</v>
      </c>
      <c r="J27" s="111">
        <v>1.83</v>
      </c>
      <c r="K27" s="111">
        <v>1.92</v>
      </c>
      <c r="L27" s="111">
        <v>2.44</v>
      </c>
      <c r="M27" s="111">
        <v>4.51</v>
      </c>
      <c r="N27" s="111">
        <v>4.79</v>
      </c>
      <c r="AA27" s="193"/>
      <c r="AB27" s="193"/>
      <c r="AC27" s="193"/>
      <c r="AD27" s="193"/>
      <c r="AE27" s="193"/>
      <c r="AF27" s="193"/>
      <c r="AG27" s="193"/>
      <c r="AH27" s="193"/>
      <c r="AI27" s="193"/>
    </row>
    <row r="28" spans="1:35" ht="14.85" customHeight="1">
      <c r="A28" s="396" t="s">
        <v>1031</v>
      </c>
      <c r="B28" s="615" t="s">
        <v>22</v>
      </c>
      <c r="C28" s="243">
        <v>0.76100000000000001</v>
      </c>
      <c r="D28" s="48">
        <v>0.49099999999999999</v>
      </c>
      <c r="E28" s="48">
        <v>0.23899999999999999</v>
      </c>
      <c r="F28" s="48">
        <v>0.28399999999999997</v>
      </c>
      <c r="G28" s="48">
        <v>0.29699999999999999</v>
      </c>
      <c r="H28" s="48">
        <v>0.313</v>
      </c>
      <c r="I28" s="48">
        <v>0.51300000000000001</v>
      </c>
      <c r="J28" s="48">
        <v>0.55400000000000005</v>
      </c>
      <c r="K28" s="48">
        <v>0.57499999999999996</v>
      </c>
      <c r="L28" s="48">
        <v>0.51500000000000001</v>
      </c>
      <c r="M28" s="48">
        <v>0.248</v>
      </c>
      <c r="N28" s="48">
        <v>0.22500000000000001</v>
      </c>
      <c r="P28" s="192"/>
      <c r="Q28" s="192"/>
      <c r="R28" s="192"/>
      <c r="S28" s="192"/>
      <c r="T28" s="192"/>
      <c r="U28" s="192"/>
      <c r="V28" s="192"/>
      <c r="W28" s="192"/>
      <c r="AA28" s="193"/>
      <c r="AB28" s="193"/>
      <c r="AC28" s="193"/>
      <c r="AD28" s="193"/>
      <c r="AE28" s="193"/>
      <c r="AF28" s="193"/>
      <c r="AG28" s="193"/>
      <c r="AH28" s="193"/>
      <c r="AI28" s="193"/>
    </row>
    <row r="29" spans="1:35" s="10" customFormat="1" ht="14.85" customHeight="1">
      <c r="A29" s="445" t="s">
        <v>644</v>
      </c>
      <c r="B29" s="8"/>
      <c r="C29" s="8"/>
      <c r="D29" s="8"/>
      <c r="E29" s="8"/>
      <c r="F29" s="8"/>
      <c r="G29" s="8"/>
      <c r="H29" s="8"/>
      <c r="I29" s="8"/>
      <c r="J29" s="8"/>
      <c r="K29" s="102"/>
      <c r="L29" s="102"/>
      <c r="M29" s="102"/>
    </row>
    <row r="30" spans="1:35" ht="14.85" customHeight="1">
      <c r="A30" s="445" t="s">
        <v>645</v>
      </c>
      <c r="B30" s="10"/>
      <c r="C30" s="10"/>
      <c r="D30" s="10"/>
      <c r="E30" s="10"/>
      <c r="F30" s="10"/>
      <c r="G30" s="10"/>
      <c r="H30" s="10"/>
      <c r="I30" s="10"/>
      <c r="J30" s="10"/>
      <c r="M30" s="445"/>
    </row>
    <row r="31" spans="1:35" ht="14.85" customHeight="1">
      <c r="A31" s="445" t="s">
        <v>1045</v>
      </c>
      <c r="B31" s="10"/>
      <c r="C31" s="10"/>
      <c r="D31" s="10"/>
      <c r="E31" s="10"/>
      <c r="F31" s="10"/>
      <c r="G31" s="10"/>
      <c r="H31" s="10"/>
      <c r="I31" s="10"/>
      <c r="J31" s="10"/>
    </row>
    <row r="32" spans="1:35" ht="14.85" customHeight="1">
      <c r="A32" s="445"/>
      <c r="B32" s="10"/>
      <c r="C32" s="10"/>
      <c r="D32" s="10"/>
      <c r="E32" s="10"/>
      <c r="F32" s="10"/>
      <c r="G32" s="10"/>
      <c r="H32" s="10"/>
      <c r="I32" s="10"/>
      <c r="J32" s="10"/>
    </row>
    <row r="33" spans="1:40" ht="14.85" customHeight="1">
      <c r="A33" s="465" t="s">
        <v>162</v>
      </c>
      <c r="B33" s="10"/>
      <c r="C33" s="10"/>
      <c r="D33" s="10"/>
      <c r="E33" s="10"/>
      <c r="F33" s="10"/>
      <c r="G33" s="10"/>
      <c r="H33" s="10"/>
      <c r="I33" s="10"/>
      <c r="J33" s="10"/>
      <c r="K33" s="10"/>
      <c r="L33" s="10"/>
    </row>
    <row r="34" spans="1:40" s="27" customFormat="1" ht="38.25">
      <c r="A34" s="609"/>
      <c r="B34" s="589"/>
      <c r="C34" s="589" t="s">
        <v>543</v>
      </c>
      <c r="D34" s="589" t="s">
        <v>274</v>
      </c>
      <c r="E34" s="589" t="s">
        <v>544</v>
      </c>
      <c r="F34" s="589" t="s">
        <v>545</v>
      </c>
      <c r="G34" s="589" t="s">
        <v>535</v>
      </c>
      <c r="H34" s="589" t="s">
        <v>536</v>
      </c>
      <c r="I34" s="589" t="s">
        <v>537</v>
      </c>
      <c r="J34" s="589" t="s">
        <v>538</v>
      </c>
      <c r="K34" s="589" t="s">
        <v>539</v>
      </c>
      <c r="L34" s="589" t="s">
        <v>540</v>
      </c>
      <c r="M34" s="589" t="s">
        <v>541</v>
      </c>
      <c r="N34" s="589" t="s">
        <v>542</v>
      </c>
      <c r="AB34" s="11"/>
      <c r="AC34" s="11"/>
      <c r="AD34" s="11"/>
      <c r="AE34" s="11"/>
      <c r="AF34" s="11"/>
      <c r="AG34" s="11"/>
      <c r="AH34" s="11"/>
      <c r="AI34" s="11"/>
      <c r="AJ34" s="11"/>
      <c r="AK34" s="11"/>
      <c r="AL34" s="11"/>
      <c r="AM34" s="11"/>
      <c r="AN34" s="11"/>
    </row>
    <row r="35" spans="1:40" ht="14.85" customHeight="1">
      <c r="A35" s="399" t="s">
        <v>272</v>
      </c>
      <c r="B35" s="610"/>
      <c r="C35" s="51"/>
      <c r="D35" s="52"/>
      <c r="E35" s="52"/>
      <c r="F35" s="52"/>
      <c r="G35" s="52"/>
      <c r="H35" s="52"/>
      <c r="I35" s="52"/>
      <c r="J35" s="52"/>
      <c r="K35" s="52"/>
      <c r="L35" s="52"/>
      <c r="M35" s="52"/>
      <c r="N35" s="52"/>
    </row>
    <row r="36" spans="1:40" ht="14.85" customHeight="1">
      <c r="A36" s="398" t="s">
        <v>508</v>
      </c>
      <c r="B36" s="611" t="s">
        <v>514</v>
      </c>
      <c r="C36" s="239" t="s">
        <v>665</v>
      </c>
      <c r="D36" s="46" t="s">
        <v>666</v>
      </c>
      <c r="E36" s="46" t="s">
        <v>879</v>
      </c>
      <c r="F36" s="46" t="s">
        <v>880</v>
      </c>
      <c r="G36" s="46" t="s">
        <v>881</v>
      </c>
      <c r="H36" s="46" t="s">
        <v>882</v>
      </c>
      <c r="I36" s="46" t="s">
        <v>673</v>
      </c>
      <c r="J36" s="46" t="s">
        <v>881</v>
      </c>
      <c r="K36" s="46" t="s">
        <v>882</v>
      </c>
      <c r="L36" s="46" t="s">
        <v>882</v>
      </c>
      <c r="M36" s="46" t="s">
        <v>883</v>
      </c>
      <c r="N36" s="46" t="s">
        <v>786</v>
      </c>
      <c r="P36" s="195"/>
      <c r="Q36" s="195"/>
      <c r="R36" s="195"/>
      <c r="S36" s="195"/>
      <c r="AD36" s="195"/>
      <c r="AE36" s="195"/>
      <c r="AF36" s="195"/>
      <c r="AG36" s="195"/>
      <c r="AH36" s="195"/>
      <c r="AI36" s="195"/>
      <c r="AJ36" s="195"/>
      <c r="AK36" s="195"/>
    </row>
    <row r="37" spans="1:40" ht="14.85" customHeight="1">
      <c r="A37" s="400" t="s">
        <v>509</v>
      </c>
      <c r="B37" s="611" t="s">
        <v>514</v>
      </c>
      <c r="C37" s="239" t="s">
        <v>668</v>
      </c>
      <c r="D37" s="46" t="s">
        <v>668</v>
      </c>
      <c r="E37" s="46" t="s">
        <v>847</v>
      </c>
      <c r="F37" s="46" t="s">
        <v>847</v>
      </c>
      <c r="G37" s="46" t="s">
        <v>847</v>
      </c>
      <c r="H37" s="46" t="s">
        <v>847</v>
      </c>
      <c r="I37" s="46" t="s">
        <v>847</v>
      </c>
      <c r="J37" s="46" t="s">
        <v>847</v>
      </c>
      <c r="K37" s="46" t="s">
        <v>847</v>
      </c>
      <c r="L37" s="46" t="s">
        <v>847</v>
      </c>
      <c r="M37" s="46" t="s">
        <v>847</v>
      </c>
      <c r="N37" s="46" t="s">
        <v>674</v>
      </c>
      <c r="R37" s="195"/>
      <c r="S37" s="195"/>
      <c r="T37" s="195"/>
      <c r="U37" s="195"/>
      <c r="V37" s="195"/>
      <c r="W37" s="195"/>
      <c r="Y37" s="195"/>
      <c r="AD37" s="195"/>
      <c r="AE37" s="195"/>
      <c r="AF37" s="195"/>
      <c r="AG37" s="195"/>
      <c r="AH37" s="195"/>
      <c r="AI37" s="195"/>
      <c r="AJ37" s="195"/>
      <c r="AK37" s="195"/>
      <c r="AM37" s="195"/>
    </row>
    <row r="38" spans="1:40" ht="14.85" customHeight="1">
      <c r="A38" s="401" t="s">
        <v>193</v>
      </c>
      <c r="B38" s="611" t="s">
        <v>514</v>
      </c>
      <c r="C38" s="239" t="s">
        <v>669</v>
      </c>
      <c r="D38" s="46" t="s">
        <v>669</v>
      </c>
      <c r="E38" s="46" t="s">
        <v>669</v>
      </c>
      <c r="F38" s="46" t="s">
        <v>669</v>
      </c>
      <c r="G38" s="46" t="s">
        <v>669</v>
      </c>
      <c r="H38" s="46" t="s">
        <v>669</v>
      </c>
      <c r="I38" s="46" t="s">
        <v>884</v>
      </c>
      <c r="J38" s="46" t="s">
        <v>884</v>
      </c>
      <c r="K38" s="46" t="s">
        <v>884</v>
      </c>
      <c r="L38" s="46" t="s">
        <v>884</v>
      </c>
      <c r="M38" s="46" t="s">
        <v>884</v>
      </c>
      <c r="N38" s="46" t="s">
        <v>884</v>
      </c>
      <c r="R38" s="195"/>
      <c r="S38" s="195"/>
      <c r="T38" s="195"/>
      <c r="U38" s="195"/>
      <c r="V38" s="195"/>
      <c r="W38" s="195"/>
      <c r="Y38" s="195"/>
      <c r="AD38" s="195"/>
      <c r="AE38" s="195"/>
      <c r="AF38" s="195"/>
      <c r="AG38" s="195"/>
      <c r="AH38" s="195"/>
      <c r="AI38" s="195"/>
      <c r="AJ38" s="195"/>
      <c r="AK38" s="195"/>
      <c r="AM38" s="195"/>
    </row>
    <row r="39" spans="1:40" ht="14.85" customHeight="1">
      <c r="A39" s="401" t="s">
        <v>510</v>
      </c>
      <c r="B39" s="611" t="s">
        <v>514</v>
      </c>
      <c r="C39" s="239" t="s">
        <v>670</v>
      </c>
      <c r="D39" s="46" t="s">
        <v>670</v>
      </c>
      <c r="E39" s="46" t="s">
        <v>667</v>
      </c>
      <c r="F39" s="46" t="s">
        <v>885</v>
      </c>
      <c r="G39" s="46" t="s">
        <v>885</v>
      </c>
      <c r="H39" s="46" t="s">
        <v>885</v>
      </c>
      <c r="I39" s="46" t="s">
        <v>667</v>
      </c>
      <c r="J39" s="46" t="s">
        <v>667</v>
      </c>
      <c r="K39" s="46" t="s">
        <v>667</v>
      </c>
      <c r="L39" s="46" t="s">
        <v>667</v>
      </c>
      <c r="M39" s="46" t="s">
        <v>667</v>
      </c>
      <c r="N39" s="46" t="s">
        <v>667</v>
      </c>
      <c r="AD39" s="195"/>
      <c r="AE39" s="195"/>
      <c r="AF39" s="195"/>
      <c r="AG39" s="195"/>
      <c r="AH39" s="195"/>
      <c r="AI39" s="195"/>
      <c r="AJ39" s="195"/>
      <c r="AK39" s="195"/>
    </row>
    <row r="40" spans="1:40" ht="14.85" customHeight="1">
      <c r="A40" s="401" t="s">
        <v>533</v>
      </c>
      <c r="B40" s="611" t="s">
        <v>514</v>
      </c>
      <c r="C40" s="239" t="s">
        <v>671</v>
      </c>
      <c r="D40" s="46" t="s">
        <v>672</v>
      </c>
      <c r="E40" s="46" t="s">
        <v>885</v>
      </c>
      <c r="F40" s="46" t="s">
        <v>686</v>
      </c>
      <c r="G40" s="46" t="s">
        <v>667</v>
      </c>
      <c r="H40" s="46" t="s">
        <v>885</v>
      </c>
      <c r="I40" s="46" t="s">
        <v>98</v>
      </c>
      <c r="J40" s="46" t="s">
        <v>98</v>
      </c>
      <c r="K40" s="46" t="s">
        <v>98</v>
      </c>
      <c r="L40" s="46" t="s">
        <v>98</v>
      </c>
      <c r="M40" s="46" t="s">
        <v>98</v>
      </c>
      <c r="N40" s="46" t="s">
        <v>98</v>
      </c>
      <c r="AD40" s="195"/>
      <c r="AE40" s="195"/>
      <c r="AF40" s="195"/>
      <c r="AG40" s="195"/>
      <c r="AH40" s="195"/>
      <c r="AI40" s="195"/>
      <c r="AJ40" s="195"/>
      <c r="AK40" s="195"/>
    </row>
    <row r="41" spans="1:40" ht="14.85" customHeight="1">
      <c r="A41" s="401" t="s">
        <v>534</v>
      </c>
      <c r="B41" s="611" t="s">
        <v>514</v>
      </c>
      <c r="C41" s="239" t="s">
        <v>673</v>
      </c>
      <c r="D41" s="46" t="s">
        <v>673</v>
      </c>
      <c r="E41" s="46" t="s">
        <v>886</v>
      </c>
      <c r="F41" s="46" t="s">
        <v>847</v>
      </c>
      <c r="G41" s="46" t="s">
        <v>884</v>
      </c>
      <c r="H41" s="46" t="s">
        <v>884</v>
      </c>
      <c r="I41" s="46" t="s">
        <v>669</v>
      </c>
      <c r="J41" s="46" t="s">
        <v>884</v>
      </c>
      <c r="K41" s="46" t="s">
        <v>887</v>
      </c>
      <c r="L41" s="46" t="s">
        <v>887</v>
      </c>
      <c r="M41" s="46" t="s">
        <v>686</v>
      </c>
      <c r="N41" s="46" t="s">
        <v>686</v>
      </c>
      <c r="AD41" s="195"/>
      <c r="AE41" s="195"/>
      <c r="AF41" s="195"/>
      <c r="AG41" s="195"/>
      <c r="AH41" s="195"/>
      <c r="AI41" s="195"/>
      <c r="AJ41" s="195"/>
      <c r="AK41" s="195"/>
    </row>
    <row r="42" spans="1:40" ht="26.45" customHeight="1">
      <c r="A42" s="609"/>
      <c r="B42" s="612"/>
      <c r="C42" s="589" t="s">
        <v>983</v>
      </c>
      <c r="D42" s="589" t="s">
        <v>260</v>
      </c>
      <c r="E42" s="589" t="s">
        <v>261</v>
      </c>
      <c r="F42" s="589" t="s">
        <v>262</v>
      </c>
      <c r="G42" s="589" t="s">
        <v>263</v>
      </c>
      <c r="H42" s="589" t="s">
        <v>259</v>
      </c>
      <c r="I42" s="589" t="s">
        <v>264</v>
      </c>
      <c r="J42" s="589" t="s">
        <v>265</v>
      </c>
      <c r="K42" s="589" t="s">
        <v>266</v>
      </c>
      <c r="L42" s="589" t="s">
        <v>267</v>
      </c>
      <c r="M42" s="589" t="s">
        <v>268</v>
      </c>
      <c r="N42" s="589" t="s">
        <v>269</v>
      </c>
      <c r="AD42" s="195"/>
      <c r="AE42" s="195"/>
      <c r="AF42" s="195"/>
      <c r="AG42" s="195"/>
      <c r="AH42" s="195"/>
      <c r="AI42" s="195"/>
      <c r="AJ42" s="195"/>
      <c r="AK42" s="195"/>
    </row>
    <row r="43" spans="1:40" ht="14.85" customHeight="1">
      <c r="A43" s="398" t="s">
        <v>167</v>
      </c>
      <c r="B43" s="611" t="s">
        <v>166</v>
      </c>
      <c r="C43" s="244" t="s">
        <v>675</v>
      </c>
      <c r="D43" s="111" t="s">
        <v>678</v>
      </c>
      <c r="E43" s="111" t="s">
        <v>888</v>
      </c>
      <c r="F43" s="111" t="s">
        <v>889</v>
      </c>
      <c r="G43" s="111" t="s">
        <v>676</v>
      </c>
      <c r="H43" s="111" t="s">
        <v>890</v>
      </c>
      <c r="I43" s="111" t="s">
        <v>871</v>
      </c>
      <c r="J43" s="111" t="s">
        <v>676</v>
      </c>
      <c r="K43" s="111" t="s">
        <v>871</v>
      </c>
      <c r="L43" s="111" t="s">
        <v>891</v>
      </c>
      <c r="M43" s="111" t="s">
        <v>892</v>
      </c>
      <c r="N43" s="111" t="s">
        <v>893</v>
      </c>
      <c r="AD43" s="195"/>
      <c r="AE43" s="195"/>
      <c r="AF43" s="195"/>
      <c r="AG43" s="195"/>
      <c r="AH43" s="195"/>
      <c r="AI43" s="195"/>
      <c r="AJ43" s="195"/>
      <c r="AK43" s="195"/>
    </row>
    <row r="44" spans="1:40" ht="14.85" customHeight="1">
      <c r="A44" s="400" t="s">
        <v>257</v>
      </c>
      <c r="B44" s="611" t="s">
        <v>166</v>
      </c>
      <c r="C44" s="244" t="s">
        <v>677</v>
      </c>
      <c r="D44" s="111" t="s">
        <v>894</v>
      </c>
      <c r="E44" s="111" t="s">
        <v>895</v>
      </c>
      <c r="F44" s="111" t="s">
        <v>896</v>
      </c>
      <c r="G44" s="111" t="s">
        <v>678</v>
      </c>
      <c r="H44" s="111" t="s">
        <v>897</v>
      </c>
      <c r="I44" s="111" t="s">
        <v>685</v>
      </c>
      <c r="J44" s="111" t="s">
        <v>833</v>
      </c>
      <c r="K44" s="111" t="s">
        <v>833</v>
      </c>
      <c r="L44" s="111" t="s">
        <v>896</v>
      </c>
      <c r="M44" s="111" t="s">
        <v>898</v>
      </c>
      <c r="N44" s="111" t="s">
        <v>681</v>
      </c>
      <c r="AD44" s="195"/>
      <c r="AE44" s="195"/>
      <c r="AF44" s="195"/>
      <c r="AG44" s="195"/>
      <c r="AH44" s="195"/>
      <c r="AI44" s="195"/>
      <c r="AJ44" s="195"/>
      <c r="AK44" s="195"/>
    </row>
    <row r="45" spans="1:40" ht="14.85" customHeight="1">
      <c r="A45" s="400" t="s">
        <v>169</v>
      </c>
      <c r="B45" s="611" t="s">
        <v>22</v>
      </c>
      <c r="C45" s="405" t="s">
        <v>696</v>
      </c>
      <c r="D45" s="111" t="s">
        <v>899</v>
      </c>
      <c r="E45" s="111" t="s">
        <v>900</v>
      </c>
      <c r="F45" s="111" t="s">
        <v>901</v>
      </c>
      <c r="G45" s="111" t="s">
        <v>697</v>
      </c>
      <c r="H45" s="111" t="s">
        <v>902</v>
      </c>
      <c r="I45" s="111" t="s">
        <v>903</v>
      </c>
      <c r="J45" s="111" t="s">
        <v>904</v>
      </c>
      <c r="K45" s="111" t="s">
        <v>904</v>
      </c>
      <c r="L45" s="111" t="s">
        <v>905</v>
      </c>
      <c r="M45" s="111" t="s">
        <v>906</v>
      </c>
      <c r="N45" s="111" t="s">
        <v>907</v>
      </c>
      <c r="P45" s="192"/>
      <c r="Q45" s="192"/>
      <c r="R45" s="192"/>
      <c r="S45" s="192"/>
      <c r="T45" s="192"/>
      <c r="U45" s="192"/>
      <c r="V45" s="192"/>
      <c r="W45" s="192"/>
      <c r="Y45" s="192"/>
      <c r="AD45" s="195"/>
      <c r="AE45" s="195"/>
      <c r="AF45" s="195"/>
      <c r="AG45" s="195"/>
      <c r="AH45" s="195"/>
      <c r="AI45" s="195"/>
      <c r="AJ45" s="195"/>
      <c r="AK45" s="195"/>
      <c r="AM45" s="192"/>
    </row>
    <row r="46" spans="1:40" ht="14.85" customHeight="1">
      <c r="A46" s="398" t="s">
        <v>170</v>
      </c>
      <c r="B46" s="611" t="s">
        <v>166</v>
      </c>
      <c r="C46" s="244" t="s">
        <v>679</v>
      </c>
      <c r="D46" s="111" t="s">
        <v>908</v>
      </c>
      <c r="E46" s="111" t="s">
        <v>909</v>
      </c>
      <c r="F46" s="111" t="s">
        <v>910</v>
      </c>
      <c r="G46" s="111" t="s">
        <v>680</v>
      </c>
      <c r="H46" s="111" t="s">
        <v>911</v>
      </c>
      <c r="I46" s="111" t="s">
        <v>912</v>
      </c>
      <c r="J46" s="111" t="s">
        <v>912</v>
      </c>
      <c r="K46" s="111" t="s">
        <v>909</v>
      </c>
      <c r="L46" s="111" t="s">
        <v>913</v>
      </c>
      <c r="M46" s="111" t="s">
        <v>914</v>
      </c>
      <c r="N46" s="111" t="s">
        <v>915</v>
      </c>
      <c r="AD46" s="195"/>
      <c r="AE46" s="195"/>
      <c r="AF46" s="195"/>
      <c r="AG46" s="195"/>
      <c r="AH46" s="195"/>
      <c r="AI46" s="195"/>
      <c r="AJ46" s="195"/>
      <c r="AK46" s="195"/>
    </row>
    <row r="47" spans="1:40" ht="14.85" customHeight="1">
      <c r="A47" s="398" t="s">
        <v>165</v>
      </c>
      <c r="B47" s="611" t="s">
        <v>166</v>
      </c>
      <c r="C47" s="244" t="s">
        <v>701</v>
      </c>
      <c r="D47" s="111" t="s">
        <v>916</v>
      </c>
      <c r="E47" s="111" t="s">
        <v>917</v>
      </c>
      <c r="F47" s="111" t="s">
        <v>918</v>
      </c>
      <c r="G47" s="111" t="s">
        <v>702</v>
      </c>
      <c r="H47" s="111" t="s">
        <v>702</v>
      </c>
      <c r="I47" s="111" t="s">
        <v>919</v>
      </c>
      <c r="J47" s="111" t="s">
        <v>920</v>
      </c>
      <c r="K47" s="111" t="s">
        <v>921</v>
      </c>
      <c r="L47" s="111" t="s">
        <v>922</v>
      </c>
      <c r="M47" s="111" t="s">
        <v>947</v>
      </c>
      <c r="N47" s="111" t="s">
        <v>923</v>
      </c>
      <c r="AD47" s="195"/>
      <c r="AE47" s="195"/>
      <c r="AF47" s="195"/>
      <c r="AG47" s="195"/>
      <c r="AH47" s="195"/>
      <c r="AI47" s="195"/>
      <c r="AJ47" s="195"/>
      <c r="AK47" s="195"/>
    </row>
    <row r="48" spans="1:40" ht="14.85" customHeight="1">
      <c r="A48" s="398" t="s">
        <v>171</v>
      </c>
      <c r="B48" s="611" t="s">
        <v>172</v>
      </c>
      <c r="C48" s="244" t="s">
        <v>681</v>
      </c>
      <c r="D48" s="111" t="s">
        <v>924</v>
      </c>
      <c r="E48" s="111" t="s">
        <v>685</v>
      </c>
      <c r="F48" s="111" t="s">
        <v>924</v>
      </c>
      <c r="G48" s="111" t="s">
        <v>682</v>
      </c>
      <c r="H48" s="111" t="s">
        <v>833</v>
      </c>
      <c r="I48" s="111" t="s">
        <v>889</v>
      </c>
      <c r="J48" s="111" t="s">
        <v>925</v>
      </c>
      <c r="K48" s="111" t="s">
        <v>926</v>
      </c>
      <c r="L48" s="111" t="s">
        <v>832</v>
      </c>
      <c r="M48" s="111" t="s">
        <v>756</v>
      </c>
      <c r="N48" s="111" t="s">
        <v>894</v>
      </c>
      <c r="AD48" s="195"/>
      <c r="AE48" s="195"/>
      <c r="AF48" s="195"/>
      <c r="AG48" s="195"/>
      <c r="AH48" s="195"/>
      <c r="AI48" s="195"/>
      <c r="AJ48" s="195"/>
      <c r="AK48" s="195"/>
    </row>
    <row r="49" spans="1:37" ht="14.85" customHeight="1">
      <c r="A49" s="398" t="s">
        <v>173</v>
      </c>
      <c r="B49" s="611" t="s">
        <v>174</v>
      </c>
      <c r="C49" s="406">
        <v>19</v>
      </c>
      <c r="D49" s="407">
        <v>34</v>
      </c>
      <c r="E49" s="407">
        <v>19</v>
      </c>
      <c r="F49" s="407">
        <v>20</v>
      </c>
      <c r="G49" s="407">
        <v>105</v>
      </c>
      <c r="H49" s="407">
        <v>29</v>
      </c>
      <c r="I49" s="407">
        <v>31</v>
      </c>
      <c r="J49" s="407">
        <v>45</v>
      </c>
      <c r="K49" s="407">
        <v>98</v>
      </c>
      <c r="L49" s="407">
        <v>13</v>
      </c>
      <c r="M49" s="407">
        <v>16</v>
      </c>
      <c r="N49" s="407">
        <v>34</v>
      </c>
      <c r="AD49" s="195"/>
      <c r="AE49" s="195"/>
      <c r="AF49" s="195"/>
      <c r="AG49" s="195"/>
      <c r="AH49" s="195"/>
      <c r="AI49" s="195"/>
      <c r="AJ49" s="195"/>
      <c r="AK49" s="195"/>
    </row>
    <row r="50" spans="1:37" ht="14.85" customHeight="1">
      <c r="A50" s="402" t="s">
        <v>175</v>
      </c>
      <c r="B50" s="611"/>
      <c r="C50" s="244" t="s">
        <v>138</v>
      </c>
      <c r="D50" s="111" t="s">
        <v>138</v>
      </c>
      <c r="E50" s="111" t="s">
        <v>138</v>
      </c>
      <c r="F50" s="111" t="s">
        <v>138</v>
      </c>
      <c r="G50" s="111" t="s">
        <v>138</v>
      </c>
      <c r="H50" s="111" t="s">
        <v>138</v>
      </c>
      <c r="I50" s="111" t="s">
        <v>138</v>
      </c>
      <c r="J50" s="111" t="s">
        <v>138</v>
      </c>
      <c r="K50" s="111" t="s">
        <v>138</v>
      </c>
      <c r="L50" s="111" t="s">
        <v>138</v>
      </c>
      <c r="M50" s="111" t="s">
        <v>138</v>
      </c>
      <c r="N50" s="111" t="s">
        <v>138</v>
      </c>
      <c r="AD50" s="195"/>
      <c r="AE50" s="195"/>
      <c r="AF50" s="195"/>
      <c r="AG50" s="195"/>
      <c r="AH50" s="195"/>
      <c r="AI50" s="195"/>
      <c r="AJ50" s="195"/>
      <c r="AK50" s="195"/>
    </row>
    <row r="51" spans="1:37" ht="14.85" customHeight="1">
      <c r="A51" s="398" t="s">
        <v>515</v>
      </c>
      <c r="B51" s="611" t="s">
        <v>514</v>
      </c>
      <c r="C51" s="239" t="s">
        <v>686</v>
      </c>
      <c r="D51" s="46" t="s">
        <v>686</v>
      </c>
      <c r="E51" s="46" t="s">
        <v>686</v>
      </c>
      <c r="F51" s="46" t="s">
        <v>686</v>
      </c>
      <c r="G51" s="46" t="s">
        <v>686</v>
      </c>
      <c r="H51" s="46" t="s">
        <v>686</v>
      </c>
      <c r="I51" s="46" t="s">
        <v>686</v>
      </c>
      <c r="J51" s="46" t="s">
        <v>686</v>
      </c>
      <c r="K51" s="46" t="s">
        <v>686</v>
      </c>
      <c r="L51" s="46" t="s">
        <v>686</v>
      </c>
      <c r="M51" s="46" t="s">
        <v>686</v>
      </c>
      <c r="N51" s="46" t="s">
        <v>686</v>
      </c>
      <c r="AD51" s="195"/>
      <c r="AE51" s="195"/>
      <c r="AF51" s="195"/>
      <c r="AG51" s="195"/>
      <c r="AH51" s="195"/>
      <c r="AI51" s="195"/>
      <c r="AJ51" s="195"/>
      <c r="AK51" s="195"/>
    </row>
    <row r="52" spans="1:37" ht="14.85" customHeight="1">
      <c r="A52" s="400" t="s">
        <v>193</v>
      </c>
      <c r="B52" s="611" t="s">
        <v>514</v>
      </c>
      <c r="C52" s="239" t="s">
        <v>667</v>
      </c>
      <c r="D52" s="46" t="s">
        <v>667</v>
      </c>
      <c r="E52" s="46" t="s">
        <v>667</v>
      </c>
      <c r="F52" s="46" t="s">
        <v>667</v>
      </c>
      <c r="G52" s="46" t="s">
        <v>667</v>
      </c>
      <c r="H52" s="46" t="s">
        <v>667</v>
      </c>
      <c r="I52" s="46" t="s">
        <v>667</v>
      </c>
      <c r="J52" s="46" t="s">
        <v>667</v>
      </c>
      <c r="K52" s="46" t="s">
        <v>667</v>
      </c>
      <c r="L52" s="46" t="s">
        <v>885</v>
      </c>
      <c r="M52" s="46" t="s">
        <v>885</v>
      </c>
      <c r="N52" s="408" t="s">
        <v>691</v>
      </c>
      <c r="AD52" s="195"/>
      <c r="AE52" s="195"/>
      <c r="AF52" s="195"/>
      <c r="AG52" s="195"/>
      <c r="AH52" s="195"/>
      <c r="AI52" s="195"/>
      <c r="AJ52" s="195"/>
      <c r="AK52" s="195"/>
    </row>
    <row r="53" spans="1:37" ht="14.85" customHeight="1">
      <c r="A53" s="400" t="s">
        <v>510</v>
      </c>
      <c r="B53" s="611" t="s">
        <v>514</v>
      </c>
      <c r="C53" s="239" t="s">
        <v>667</v>
      </c>
      <c r="D53" s="46" t="s">
        <v>667</v>
      </c>
      <c r="E53" s="46" t="s">
        <v>667</v>
      </c>
      <c r="F53" s="46" t="s">
        <v>667</v>
      </c>
      <c r="G53" s="46" t="s">
        <v>667</v>
      </c>
      <c r="H53" s="46" t="s">
        <v>667</v>
      </c>
      <c r="I53" s="46" t="s">
        <v>667</v>
      </c>
      <c r="J53" s="46" t="s">
        <v>667</v>
      </c>
      <c r="K53" s="46" t="s">
        <v>667</v>
      </c>
      <c r="L53" s="46" t="s">
        <v>667</v>
      </c>
      <c r="M53" s="46" t="s">
        <v>667</v>
      </c>
      <c r="N53" s="46" t="s">
        <v>686</v>
      </c>
      <c r="AD53" s="195"/>
      <c r="AE53" s="195"/>
      <c r="AF53" s="195"/>
      <c r="AG53" s="195"/>
      <c r="AH53" s="195"/>
      <c r="AI53" s="195"/>
      <c r="AJ53" s="195"/>
      <c r="AK53" s="195"/>
    </row>
    <row r="54" spans="1:37" ht="14.85" customHeight="1">
      <c r="A54" s="398" t="s">
        <v>258</v>
      </c>
      <c r="B54" s="611" t="s">
        <v>166</v>
      </c>
      <c r="C54" s="244" t="s">
        <v>685</v>
      </c>
      <c r="D54" s="111" t="s">
        <v>756</v>
      </c>
      <c r="E54" s="111" t="s">
        <v>732</v>
      </c>
      <c r="F54" s="111" t="s">
        <v>683</v>
      </c>
      <c r="G54" s="111" t="s">
        <v>711</v>
      </c>
      <c r="H54" s="111" t="s">
        <v>685</v>
      </c>
      <c r="I54" s="111" t="s">
        <v>852</v>
      </c>
      <c r="J54" s="111" t="s">
        <v>927</v>
      </c>
      <c r="K54" s="111" t="s">
        <v>832</v>
      </c>
      <c r="L54" s="111" t="s">
        <v>739</v>
      </c>
      <c r="M54" s="111" t="s">
        <v>821</v>
      </c>
      <c r="N54" s="111" t="s">
        <v>928</v>
      </c>
      <c r="AD54" s="195"/>
      <c r="AE54" s="195"/>
      <c r="AF54" s="195"/>
      <c r="AG54" s="195"/>
      <c r="AH54" s="195"/>
      <c r="AI54" s="195"/>
      <c r="AJ54" s="195"/>
      <c r="AK54" s="195"/>
    </row>
    <row r="55" spans="1:37" ht="14.85" customHeight="1">
      <c r="A55" s="402" t="s">
        <v>273</v>
      </c>
      <c r="B55" s="611"/>
      <c r="C55" s="244" t="s">
        <v>138</v>
      </c>
      <c r="D55" s="111" t="s">
        <v>138</v>
      </c>
      <c r="E55" s="111" t="s">
        <v>138</v>
      </c>
      <c r="F55" s="111" t="s">
        <v>138</v>
      </c>
      <c r="G55" s="111" t="s">
        <v>138</v>
      </c>
      <c r="H55" s="111" t="s">
        <v>138</v>
      </c>
      <c r="I55" s="111" t="s">
        <v>138</v>
      </c>
      <c r="J55" s="111" t="s">
        <v>138</v>
      </c>
      <c r="K55" s="111" t="s">
        <v>138</v>
      </c>
      <c r="L55" s="111" t="s">
        <v>138</v>
      </c>
      <c r="M55" s="111" t="s">
        <v>138</v>
      </c>
      <c r="N55" s="111" t="s">
        <v>138</v>
      </c>
      <c r="AD55" s="195"/>
      <c r="AE55" s="195"/>
      <c r="AF55" s="195"/>
      <c r="AG55" s="195"/>
      <c r="AH55" s="195"/>
      <c r="AI55" s="195"/>
      <c r="AJ55" s="195"/>
      <c r="AK55" s="195"/>
    </row>
    <row r="56" spans="1:37" ht="14.85" customHeight="1">
      <c r="A56" s="398" t="s">
        <v>180</v>
      </c>
      <c r="B56" s="611" t="s">
        <v>166</v>
      </c>
      <c r="C56" s="244" t="s">
        <v>687</v>
      </c>
      <c r="D56" s="111" t="s">
        <v>929</v>
      </c>
      <c r="E56" s="111" t="s">
        <v>930</v>
      </c>
      <c r="F56" s="111" t="s">
        <v>918</v>
      </c>
      <c r="G56" s="111" t="s">
        <v>688</v>
      </c>
      <c r="H56" s="111" t="s">
        <v>931</v>
      </c>
      <c r="I56" s="111" t="s">
        <v>932</v>
      </c>
      <c r="J56" s="111" t="s">
        <v>910</v>
      </c>
      <c r="K56" s="111" t="s">
        <v>933</v>
      </c>
      <c r="L56" s="111" t="s">
        <v>934</v>
      </c>
      <c r="M56" s="111" t="s">
        <v>935</v>
      </c>
      <c r="N56" s="111" t="s">
        <v>936</v>
      </c>
      <c r="AD56" s="195"/>
      <c r="AE56" s="195"/>
      <c r="AF56" s="195"/>
      <c r="AG56" s="195"/>
      <c r="AH56" s="195"/>
      <c r="AI56" s="195"/>
      <c r="AJ56" s="195"/>
      <c r="AK56" s="195"/>
    </row>
    <row r="57" spans="1:37" ht="14.85" customHeight="1">
      <c r="A57" s="398" t="s">
        <v>179</v>
      </c>
      <c r="B57" s="611" t="s">
        <v>166</v>
      </c>
      <c r="C57" s="244" t="s">
        <v>689</v>
      </c>
      <c r="D57" s="111" t="s">
        <v>937</v>
      </c>
      <c r="E57" s="111" t="s">
        <v>938</v>
      </c>
      <c r="F57" s="111" t="s">
        <v>939</v>
      </c>
      <c r="G57" s="111" t="s">
        <v>690</v>
      </c>
      <c r="H57" s="111" t="s">
        <v>940</v>
      </c>
      <c r="I57" s="111" t="s">
        <v>941</v>
      </c>
      <c r="J57" s="111" t="s">
        <v>942</v>
      </c>
      <c r="K57" s="111" t="s">
        <v>943</v>
      </c>
      <c r="L57" s="111" t="s">
        <v>944</v>
      </c>
      <c r="M57" s="111" t="s">
        <v>945</v>
      </c>
      <c r="N57" s="111" t="s">
        <v>946</v>
      </c>
      <c r="AD57" s="195"/>
      <c r="AE57" s="195"/>
      <c r="AF57" s="195"/>
      <c r="AG57" s="195"/>
      <c r="AH57" s="195"/>
      <c r="AI57" s="195"/>
      <c r="AJ57" s="195"/>
      <c r="AK57" s="195"/>
    </row>
    <row r="58" spans="1:37" s="10" customFormat="1" ht="14.85" customHeight="1">
      <c r="A58" s="403"/>
      <c r="B58" s="8"/>
      <c r="C58" s="8"/>
      <c r="D58" s="8"/>
      <c r="E58" s="8"/>
      <c r="F58" s="8"/>
      <c r="G58" s="8"/>
      <c r="H58" s="8"/>
      <c r="I58" s="8"/>
      <c r="J58" s="8"/>
      <c r="K58" s="102"/>
      <c r="L58" s="102"/>
      <c r="M58" s="102"/>
      <c r="N58" s="11"/>
    </row>
    <row r="59" spans="1:37" s="10" customFormat="1" ht="14.85" customHeight="1">
      <c r="A59" s="403"/>
      <c r="B59" s="8"/>
      <c r="C59" s="8"/>
      <c r="D59" s="8"/>
      <c r="E59" s="8"/>
      <c r="F59" s="8"/>
      <c r="G59" s="8"/>
      <c r="H59" s="8"/>
      <c r="I59" s="8"/>
      <c r="J59" s="8"/>
      <c r="K59" s="102"/>
      <c r="L59" s="102"/>
      <c r="M59" s="102"/>
    </row>
    <row r="60" spans="1:37" s="10" customFormat="1" ht="14.85" customHeight="1">
      <c r="A60" s="404"/>
    </row>
    <row r="61" spans="1:37" s="10" customFormat="1" ht="14.85" customHeight="1">
      <c r="A61" s="404"/>
    </row>
    <row r="62" spans="1:37" s="10" customFormat="1" ht="14.85" customHeight="1">
      <c r="A62" s="404"/>
    </row>
    <row r="63" spans="1:37" s="10" customFormat="1" ht="14.85" customHeight="1"/>
    <row r="64" spans="1:37" s="10" customFormat="1" ht="14.85" customHeight="1"/>
    <row r="65" s="10" customFormat="1" ht="14.85" customHeight="1"/>
    <row r="66" s="10" customFormat="1" ht="14.85" customHeight="1"/>
    <row r="67" s="10" customFormat="1" ht="14.85" customHeight="1"/>
  </sheetData>
  <mergeCells count="1">
    <mergeCell ref="K2:M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F72FE-C8AB-4BC6-9D82-2AE3FB3E1FA2}">
  <sheetPr codeName="Sheet11"/>
  <dimension ref="A1:XFD73"/>
  <sheetViews>
    <sheetView zoomScale="80" zoomScaleNormal="80" workbookViewId="0"/>
  </sheetViews>
  <sheetFormatPr defaultColWidth="9.140625" defaultRowHeight="14.85" customHeight="1"/>
  <cols>
    <col min="1" max="1" width="49.42578125" style="27" customWidth="1"/>
    <col min="2" max="2" width="13.5703125" style="11" customWidth="1"/>
    <col min="3" max="3" width="18.42578125" style="11" customWidth="1"/>
    <col min="4" max="4" width="20.140625" style="11" customWidth="1"/>
    <col min="5" max="6" width="9.140625" style="11"/>
    <col min="7" max="7" width="63.5703125" style="11" customWidth="1"/>
    <col min="8" max="16384" width="9.140625" style="11"/>
  </cols>
  <sheetData>
    <row r="1" spans="1:16384" ht="39.950000000000003" customHeight="1">
      <c r="A1" s="78" t="s">
        <v>9</v>
      </c>
      <c r="B1" s="87"/>
      <c r="C1" s="87"/>
      <c r="D1" s="78"/>
    </row>
    <row r="2" spans="1:16384" ht="39.950000000000003" customHeight="1" thickBot="1">
      <c r="A2" s="822" t="s">
        <v>994</v>
      </c>
      <c r="B2" s="822"/>
      <c r="C2" s="822"/>
      <c r="D2" s="818"/>
      <c r="E2" s="818"/>
      <c r="F2" s="818"/>
      <c r="G2" s="818"/>
      <c r="H2" s="818"/>
      <c r="I2" s="818"/>
      <c r="J2" s="818"/>
      <c r="K2" s="818"/>
      <c r="L2" s="818"/>
      <c r="M2" s="818"/>
      <c r="N2" s="818"/>
      <c r="O2" s="818"/>
      <c r="P2" s="818"/>
      <c r="Q2" s="818"/>
      <c r="R2" s="818"/>
      <c r="S2" s="818"/>
      <c r="T2" s="818"/>
      <c r="U2" s="818"/>
      <c r="V2" s="818"/>
      <c r="W2" s="818"/>
      <c r="X2" s="818"/>
      <c r="Y2" s="818"/>
      <c r="Z2" s="818"/>
      <c r="AA2" s="818"/>
      <c r="AB2" s="818"/>
      <c r="AC2" s="818"/>
      <c r="AD2" s="818"/>
      <c r="AE2" s="818"/>
      <c r="AF2" s="818"/>
      <c r="AG2" s="818"/>
      <c r="AH2" s="818"/>
      <c r="AI2" s="818"/>
      <c r="AJ2" s="818"/>
      <c r="AK2" s="818"/>
      <c r="AL2" s="818"/>
      <c r="AM2" s="818"/>
      <c r="AN2" s="818"/>
      <c r="AO2" s="818"/>
      <c r="AP2" s="818"/>
      <c r="AQ2" s="818"/>
      <c r="AR2" s="818"/>
      <c r="AS2" s="818"/>
      <c r="AT2" s="818"/>
      <c r="AU2" s="818"/>
      <c r="AV2" s="818"/>
      <c r="AW2" s="818"/>
      <c r="AX2" s="818"/>
      <c r="AY2" s="818"/>
      <c r="AZ2" s="818"/>
      <c r="BA2" s="818"/>
      <c r="BB2" s="818"/>
      <c r="BC2" s="818"/>
      <c r="BD2" s="818"/>
      <c r="BE2" s="818"/>
      <c r="BF2" s="818"/>
      <c r="BG2" s="818"/>
      <c r="BH2" s="818"/>
      <c r="BI2" s="818"/>
      <c r="BJ2" s="818"/>
      <c r="BK2" s="818"/>
      <c r="BL2" s="818"/>
      <c r="BM2" s="818"/>
      <c r="BN2" s="818"/>
      <c r="BO2" s="818"/>
      <c r="BP2" s="818"/>
      <c r="BQ2" s="818"/>
      <c r="BR2" s="818"/>
      <c r="BS2" s="818"/>
      <c r="BT2" s="818"/>
      <c r="BU2" s="818"/>
      <c r="BV2" s="818"/>
      <c r="BW2" s="818"/>
      <c r="BX2" s="818"/>
      <c r="BY2" s="818"/>
      <c r="BZ2" s="818"/>
      <c r="CA2" s="818"/>
      <c r="CB2" s="818"/>
      <c r="CC2" s="818"/>
      <c r="CD2" s="818"/>
      <c r="CE2" s="818"/>
      <c r="CF2" s="818"/>
      <c r="CG2" s="818"/>
      <c r="CH2" s="818"/>
      <c r="CI2" s="818"/>
      <c r="CJ2" s="818"/>
      <c r="CK2" s="818"/>
      <c r="CL2" s="818"/>
      <c r="CM2" s="818"/>
      <c r="CN2" s="818"/>
      <c r="CO2" s="818"/>
      <c r="CP2" s="818"/>
      <c r="CQ2" s="818"/>
      <c r="CR2" s="818"/>
      <c r="CS2" s="818"/>
      <c r="CT2" s="818"/>
      <c r="CU2" s="818"/>
      <c r="CV2" s="818"/>
      <c r="CW2" s="818"/>
      <c r="CX2" s="818"/>
      <c r="CY2" s="818"/>
      <c r="CZ2" s="818"/>
      <c r="DA2" s="818"/>
      <c r="DB2" s="818"/>
      <c r="DC2" s="818"/>
      <c r="DD2" s="818"/>
      <c r="DE2" s="818"/>
      <c r="DF2" s="818"/>
      <c r="DG2" s="818"/>
      <c r="DH2" s="818"/>
      <c r="DI2" s="818"/>
      <c r="DJ2" s="818"/>
      <c r="DK2" s="818"/>
      <c r="DL2" s="818"/>
      <c r="DM2" s="818"/>
      <c r="DN2" s="818"/>
      <c r="DO2" s="818"/>
      <c r="DP2" s="818"/>
      <c r="DQ2" s="818"/>
      <c r="DR2" s="818"/>
      <c r="DS2" s="818"/>
      <c r="DT2" s="818"/>
      <c r="DU2" s="818"/>
      <c r="DV2" s="818"/>
      <c r="DW2" s="818"/>
      <c r="DX2" s="818"/>
      <c r="DY2" s="818"/>
      <c r="DZ2" s="818"/>
      <c r="EA2" s="818"/>
      <c r="EB2" s="818"/>
      <c r="EC2" s="818"/>
      <c r="ED2" s="818"/>
      <c r="EE2" s="818"/>
      <c r="EF2" s="818"/>
      <c r="EG2" s="818"/>
      <c r="EH2" s="818"/>
      <c r="EI2" s="818"/>
      <c r="EJ2" s="818"/>
      <c r="EK2" s="818"/>
      <c r="EL2" s="818"/>
      <c r="EM2" s="818"/>
      <c r="EN2" s="818"/>
      <c r="EO2" s="818"/>
      <c r="EP2" s="818"/>
      <c r="EQ2" s="818"/>
      <c r="ER2" s="818"/>
      <c r="ES2" s="818"/>
      <c r="ET2" s="818"/>
      <c r="EU2" s="818"/>
      <c r="EV2" s="818"/>
      <c r="EW2" s="818"/>
      <c r="EX2" s="818"/>
      <c r="EY2" s="818"/>
      <c r="EZ2" s="818"/>
      <c r="FA2" s="818"/>
      <c r="FB2" s="818"/>
      <c r="FC2" s="818"/>
      <c r="FD2" s="818"/>
      <c r="FE2" s="818"/>
      <c r="FF2" s="818"/>
      <c r="FG2" s="818"/>
      <c r="FH2" s="818"/>
      <c r="FI2" s="818"/>
      <c r="FJ2" s="818"/>
      <c r="FK2" s="818"/>
      <c r="FL2" s="818"/>
      <c r="FM2" s="818"/>
      <c r="FN2" s="818"/>
      <c r="FO2" s="818"/>
      <c r="FP2" s="818"/>
      <c r="FQ2" s="818"/>
      <c r="FR2" s="818"/>
      <c r="FS2" s="818"/>
      <c r="FT2" s="818"/>
      <c r="FU2" s="818"/>
      <c r="FV2" s="818"/>
      <c r="FW2" s="818"/>
      <c r="FX2" s="818"/>
      <c r="FY2" s="818"/>
      <c r="FZ2" s="818"/>
      <c r="GA2" s="818"/>
      <c r="GB2" s="818"/>
      <c r="GC2" s="818"/>
      <c r="GD2" s="818"/>
      <c r="GE2" s="818"/>
      <c r="GF2" s="818"/>
      <c r="GG2" s="818"/>
      <c r="GH2" s="818"/>
      <c r="GI2" s="818"/>
      <c r="GJ2" s="818"/>
      <c r="GK2" s="818"/>
      <c r="GL2" s="818"/>
      <c r="GM2" s="818"/>
      <c r="GN2" s="818"/>
      <c r="GO2" s="818"/>
      <c r="GP2" s="818"/>
      <c r="GQ2" s="818"/>
      <c r="GR2" s="818"/>
      <c r="GS2" s="818"/>
      <c r="GT2" s="818"/>
      <c r="GU2" s="818"/>
      <c r="GV2" s="818"/>
      <c r="GW2" s="818"/>
      <c r="GX2" s="818"/>
      <c r="GY2" s="818"/>
      <c r="GZ2" s="818"/>
      <c r="HA2" s="818"/>
      <c r="HB2" s="818"/>
      <c r="HC2" s="818"/>
      <c r="HD2" s="818"/>
      <c r="HE2" s="818"/>
      <c r="HF2" s="818"/>
      <c r="HG2" s="818"/>
      <c r="HH2" s="818"/>
      <c r="HI2" s="818"/>
      <c r="HJ2" s="818"/>
      <c r="HK2" s="818"/>
      <c r="HL2" s="818"/>
      <c r="HM2" s="818"/>
      <c r="HN2" s="818"/>
      <c r="HO2" s="818"/>
      <c r="HP2" s="818"/>
      <c r="HQ2" s="818"/>
      <c r="HR2" s="818"/>
      <c r="HS2" s="818"/>
      <c r="HT2" s="818"/>
      <c r="HU2" s="818"/>
      <c r="HV2" s="818"/>
      <c r="HW2" s="818"/>
      <c r="HX2" s="818"/>
      <c r="HY2" s="818"/>
      <c r="HZ2" s="818"/>
      <c r="IA2" s="818"/>
      <c r="IB2" s="818"/>
      <c r="IC2" s="818"/>
      <c r="ID2" s="818"/>
      <c r="IE2" s="818"/>
      <c r="IF2" s="818"/>
      <c r="IG2" s="818"/>
      <c r="IH2" s="818"/>
      <c r="II2" s="818"/>
      <c r="IJ2" s="818"/>
      <c r="IK2" s="818"/>
      <c r="IL2" s="818"/>
      <c r="IM2" s="818"/>
      <c r="IN2" s="818"/>
      <c r="IO2" s="818"/>
      <c r="IP2" s="818"/>
      <c r="IQ2" s="818"/>
      <c r="IR2" s="818"/>
      <c r="IS2" s="818"/>
      <c r="IT2" s="818"/>
      <c r="IU2" s="818"/>
      <c r="IV2" s="818"/>
      <c r="IW2" s="818"/>
      <c r="IX2" s="818"/>
      <c r="IY2" s="818"/>
      <c r="IZ2" s="818"/>
      <c r="JA2" s="818"/>
      <c r="JB2" s="818"/>
      <c r="JC2" s="818"/>
      <c r="JD2" s="818"/>
      <c r="JE2" s="818"/>
      <c r="JF2" s="818"/>
      <c r="JG2" s="818"/>
      <c r="JH2" s="818"/>
      <c r="JI2" s="818"/>
      <c r="JJ2" s="818"/>
      <c r="JK2" s="818"/>
      <c r="JL2" s="818"/>
      <c r="JM2" s="818"/>
      <c r="JN2" s="818"/>
      <c r="JO2" s="818"/>
      <c r="JP2" s="818"/>
      <c r="JQ2" s="818"/>
      <c r="JR2" s="818"/>
      <c r="JS2" s="818"/>
      <c r="JT2" s="818"/>
      <c r="JU2" s="818"/>
      <c r="JV2" s="818"/>
      <c r="JW2" s="818"/>
      <c r="JX2" s="818"/>
      <c r="JY2" s="818"/>
      <c r="JZ2" s="818"/>
      <c r="KA2" s="818"/>
      <c r="KB2" s="818"/>
      <c r="KC2" s="818"/>
      <c r="KD2" s="818"/>
      <c r="KE2" s="818"/>
      <c r="KF2" s="818"/>
      <c r="KG2" s="818"/>
      <c r="KH2" s="818"/>
      <c r="KI2" s="818"/>
      <c r="KJ2" s="818"/>
      <c r="KK2" s="818"/>
      <c r="KL2" s="818"/>
      <c r="KM2" s="818"/>
      <c r="KN2" s="818"/>
      <c r="KO2" s="818"/>
      <c r="KP2" s="818"/>
      <c r="KQ2" s="818"/>
      <c r="KR2" s="818"/>
      <c r="KS2" s="818"/>
      <c r="KT2" s="818"/>
      <c r="KU2" s="818"/>
      <c r="KV2" s="818"/>
      <c r="KW2" s="818"/>
      <c r="KX2" s="818"/>
      <c r="KY2" s="818"/>
      <c r="KZ2" s="818"/>
      <c r="LA2" s="818"/>
      <c r="LB2" s="818"/>
      <c r="LC2" s="818"/>
      <c r="LD2" s="818"/>
      <c r="LE2" s="818"/>
      <c r="LF2" s="818"/>
      <c r="LG2" s="818"/>
      <c r="LH2" s="818"/>
      <c r="LI2" s="818"/>
      <c r="LJ2" s="818"/>
      <c r="LK2" s="818"/>
      <c r="LL2" s="818"/>
      <c r="LM2" s="818"/>
      <c r="LN2" s="818"/>
      <c r="LO2" s="818"/>
      <c r="LP2" s="818"/>
      <c r="LQ2" s="818"/>
      <c r="LR2" s="818"/>
      <c r="LS2" s="818"/>
      <c r="LT2" s="818"/>
      <c r="LU2" s="818"/>
      <c r="LV2" s="818"/>
      <c r="LW2" s="818"/>
      <c r="LX2" s="818"/>
      <c r="LY2" s="818"/>
      <c r="LZ2" s="818"/>
      <c r="MA2" s="818"/>
      <c r="MB2" s="818"/>
      <c r="MC2" s="818"/>
      <c r="MD2" s="818"/>
      <c r="ME2" s="818"/>
      <c r="MF2" s="818"/>
      <c r="MG2" s="818"/>
      <c r="MH2" s="818"/>
      <c r="MI2" s="818"/>
      <c r="MJ2" s="818"/>
      <c r="MK2" s="818"/>
      <c r="ML2" s="818"/>
      <c r="MM2" s="818"/>
      <c r="MN2" s="818"/>
      <c r="MO2" s="818"/>
      <c r="MP2" s="818"/>
      <c r="MQ2" s="818"/>
      <c r="MR2" s="818"/>
      <c r="MS2" s="818"/>
      <c r="MT2" s="818"/>
      <c r="MU2" s="818"/>
      <c r="MV2" s="818"/>
      <c r="MW2" s="818"/>
      <c r="MX2" s="818"/>
      <c r="MY2" s="818"/>
      <c r="MZ2" s="818"/>
      <c r="NA2" s="818"/>
      <c r="NB2" s="818"/>
      <c r="NC2" s="818"/>
      <c r="ND2" s="818"/>
      <c r="NE2" s="818"/>
      <c r="NF2" s="818"/>
      <c r="NG2" s="818"/>
      <c r="NH2" s="818"/>
      <c r="NI2" s="818"/>
      <c r="NJ2" s="818"/>
      <c r="NK2" s="818"/>
      <c r="NL2" s="818"/>
      <c r="NM2" s="818"/>
      <c r="NN2" s="818"/>
      <c r="NO2" s="818"/>
      <c r="NP2" s="818"/>
      <c r="NQ2" s="818"/>
      <c r="NR2" s="818"/>
      <c r="NS2" s="818"/>
      <c r="NT2" s="818"/>
      <c r="NU2" s="818"/>
      <c r="NV2" s="818"/>
      <c r="NW2" s="818"/>
      <c r="NX2" s="818"/>
      <c r="NY2" s="818"/>
      <c r="NZ2" s="818"/>
      <c r="OA2" s="818"/>
      <c r="OB2" s="818"/>
      <c r="OC2" s="818"/>
      <c r="OD2" s="818"/>
      <c r="OE2" s="818"/>
      <c r="OF2" s="818"/>
      <c r="OG2" s="818"/>
      <c r="OH2" s="818"/>
      <c r="OI2" s="818"/>
      <c r="OJ2" s="818"/>
      <c r="OK2" s="818"/>
      <c r="OL2" s="818"/>
      <c r="OM2" s="818"/>
      <c r="ON2" s="818"/>
      <c r="OO2" s="818"/>
      <c r="OP2" s="818"/>
      <c r="OQ2" s="818"/>
      <c r="OR2" s="818"/>
      <c r="OS2" s="818"/>
      <c r="OT2" s="818"/>
      <c r="OU2" s="818"/>
      <c r="OV2" s="818"/>
      <c r="OW2" s="818"/>
      <c r="OX2" s="818"/>
      <c r="OY2" s="818"/>
      <c r="OZ2" s="818"/>
      <c r="PA2" s="818"/>
      <c r="PB2" s="818"/>
      <c r="PC2" s="818"/>
      <c r="PD2" s="818"/>
      <c r="PE2" s="818"/>
      <c r="PF2" s="818"/>
      <c r="PG2" s="818"/>
      <c r="PH2" s="818"/>
      <c r="PI2" s="818"/>
      <c r="PJ2" s="818"/>
      <c r="PK2" s="818"/>
      <c r="PL2" s="818"/>
      <c r="PM2" s="818"/>
      <c r="PN2" s="818"/>
      <c r="PO2" s="818"/>
      <c r="PP2" s="818"/>
      <c r="PQ2" s="818"/>
      <c r="PR2" s="818"/>
      <c r="PS2" s="818"/>
      <c r="PT2" s="818"/>
      <c r="PU2" s="818"/>
      <c r="PV2" s="818"/>
      <c r="PW2" s="818"/>
      <c r="PX2" s="818"/>
      <c r="PY2" s="818"/>
      <c r="PZ2" s="818"/>
      <c r="QA2" s="818"/>
      <c r="QB2" s="818"/>
      <c r="QC2" s="818"/>
      <c r="QD2" s="818"/>
      <c r="QE2" s="818"/>
      <c r="QF2" s="818"/>
      <c r="QG2" s="818"/>
      <c r="QH2" s="818"/>
      <c r="QI2" s="818"/>
      <c r="QJ2" s="818"/>
      <c r="QK2" s="818"/>
      <c r="QL2" s="818"/>
      <c r="QM2" s="818"/>
      <c r="QN2" s="818"/>
      <c r="QO2" s="818"/>
      <c r="QP2" s="818"/>
      <c r="QQ2" s="818"/>
      <c r="QR2" s="818"/>
      <c r="QS2" s="818"/>
      <c r="QT2" s="818"/>
      <c r="QU2" s="818"/>
      <c r="QV2" s="818"/>
      <c r="QW2" s="818"/>
      <c r="QX2" s="818"/>
      <c r="QY2" s="818"/>
      <c r="QZ2" s="818"/>
      <c r="RA2" s="818"/>
      <c r="RB2" s="818"/>
      <c r="RC2" s="818"/>
      <c r="RD2" s="818"/>
      <c r="RE2" s="818"/>
      <c r="RF2" s="818"/>
      <c r="RG2" s="818"/>
      <c r="RH2" s="818"/>
      <c r="RI2" s="818"/>
      <c r="RJ2" s="818"/>
      <c r="RK2" s="818"/>
      <c r="RL2" s="818"/>
      <c r="RM2" s="818"/>
      <c r="RN2" s="818"/>
      <c r="RO2" s="818"/>
      <c r="RP2" s="818"/>
      <c r="RQ2" s="818"/>
      <c r="RR2" s="818"/>
      <c r="RS2" s="818"/>
      <c r="RT2" s="818"/>
      <c r="RU2" s="818"/>
      <c r="RV2" s="818"/>
      <c r="RW2" s="818"/>
      <c r="RX2" s="818"/>
      <c r="RY2" s="818"/>
      <c r="RZ2" s="818"/>
      <c r="SA2" s="818"/>
      <c r="SB2" s="818"/>
      <c r="SC2" s="818"/>
      <c r="SD2" s="818"/>
      <c r="SE2" s="818"/>
      <c r="SF2" s="818"/>
      <c r="SG2" s="818"/>
      <c r="SH2" s="818"/>
      <c r="SI2" s="818"/>
      <c r="SJ2" s="818"/>
      <c r="SK2" s="818"/>
      <c r="SL2" s="818"/>
      <c r="SM2" s="818"/>
      <c r="SN2" s="818"/>
      <c r="SO2" s="818"/>
      <c r="SP2" s="818"/>
      <c r="SQ2" s="818"/>
      <c r="SR2" s="818"/>
      <c r="SS2" s="818"/>
      <c r="ST2" s="818"/>
      <c r="SU2" s="818"/>
      <c r="SV2" s="818"/>
      <c r="SW2" s="818"/>
      <c r="SX2" s="818"/>
      <c r="SY2" s="818"/>
      <c r="SZ2" s="818"/>
      <c r="TA2" s="818"/>
      <c r="TB2" s="818"/>
      <c r="TC2" s="818"/>
      <c r="TD2" s="818"/>
      <c r="TE2" s="818"/>
      <c r="TF2" s="818"/>
      <c r="TG2" s="818"/>
      <c r="TH2" s="818"/>
      <c r="TI2" s="818"/>
      <c r="TJ2" s="818"/>
      <c r="TK2" s="818"/>
      <c r="TL2" s="818"/>
      <c r="TM2" s="818"/>
      <c r="TN2" s="818"/>
      <c r="TO2" s="818"/>
      <c r="TP2" s="818"/>
      <c r="TQ2" s="818"/>
      <c r="TR2" s="818"/>
      <c r="TS2" s="818"/>
      <c r="TT2" s="818"/>
      <c r="TU2" s="818"/>
      <c r="TV2" s="818"/>
      <c r="TW2" s="818"/>
      <c r="TX2" s="818"/>
      <c r="TY2" s="818"/>
      <c r="TZ2" s="818"/>
      <c r="UA2" s="818"/>
      <c r="UB2" s="818"/>
      <c r="UC2" s="818"/>
      <c r="UD2" s="818"/>
      <c r="UE2" s="818"/>
      <c r="UF2" s="818"/>
      <c r="UG2" s="818"/>
      <c r="UH2" s="818"/>
      <c r="UI2" s="818"/>
      <c r="UJ2" s="818"/>
      <c r="UK2" s="818"/>
      <c r="UL2" s="818"/>
      <c r="UM2" s="818"/>
      <c r="UN2" s="818"/>
      <c r="UO2" s="818"/>
      <c r="UP2" s="818"/>
      <c r="UQ2" s="818"/>
      <c r="UR2" s="818"/>
      <c r="US2" s="818"/>
      <c r="UT2" s="818"/>
      <c r="UU2" s="818"/>
      <c r="UV2" s="818"/>
      <c r="UW2" s="818"/>
      <c r="UX2" s="818"/>
      <c r="UY2" s="818"/>
      <c r="UZ2" s="818"/>
      <c r="VA2" s="818"/>
      <c r="VB2" s="818"/>
      <c r="VC2" s="818"/>
      <c r="VD2" s="818"/>
      <c r="VE2" s="818"/>
      <c r="VF2" s="818"/>
      <c r="VG2" s="818"/>
      <c r="VH2" s="818"/>
      <c r="VI2" s="818"/>
      <c r="VJ2" s="818"/>
      <c r="VK2" s="818"/>
      <c r="VL2" s="818"/>
      <c r="VM2" s="818"/>
      <c r="VN2" s="818"/>
      <c r="VO2" s="818"/>
      <c r="VP2" s="818"/>
      <c r="VQ2" s="818"/>
      <c r="VR2" s="818"/>
      <c r="VS2" s="818"/>
      <c r="VT2" s="818"/>
      <c r="VU2" s="818"/>
      <c r="VV2" s="818"/>
      <c r="VW2" s="818"/>
      <c r="VX2" s="818"/>
      <c r="VY2" s="818"/>
      <c r="VZ2" s="818"/>
      <c r="WA2" s="818"/>
      <c r="WB2" s="818"/>
      <c r="WC2" s="818"/>
      <c r="WD2" s="818"/>
      <c r="WE2" s="818"/>
      <c r="WF2" s="818"/>
      <c r="WG2" s="818"/>
      <c r="WH2" s="818"/>
      <c r="WI2" s="818"/>
      <c r="WJ2" s="818"/>
      <c r="WK2" s="818"/>
      <c r="WL2" s="818"/>
      <c r="WM2" s="818"/>
      <c r="WN2" s="818"/>
      <c r="WO2" s="818"/>
      <c r="WP2" s="818"/>
      <c r="WQ2" s="818"/>
      <c r="WR2" s="818"/>
      <c r="WS2" s="818"/>
      <c r="WT2" s="818"/>
      <c r="WU2" s="818"/>
      <c r="WV2" s="818"/>
      <c r="WW2" s="818"/>
      <c r="WX2" s="818"/>
      <c r="WY2" s="818"/>
      <c r="WZ2" s="818"/>
      <c r="XA2" s="818"/>
      <c r="XB2" s="818"/>
      <c r="XC2" s="818"/>
      <c r="XD2" s="818"/>
      <c r="XE2" s="818"/>
      <c r="XF2" s="818"/>
      <c r="XG2" s="818"/>
      <c r="XH2" s="818"/>
      <c r="XI2" s="818"/>
      <c r="XJ2" s="818"/>
      <c r="XK2" s="818"/>
      <c r="XL2" s="818"/>
      <c r="XM2" s="818"/>
      <c r="XN2" s="818"/>
      <c r="XO2" s="818"/>
      <c r="XP2" s="818"/>
      <c r="XQ2" s="818"/>
      <c r="XR2" s="818"/>
      <c r="XS2" s="818"/>
      <c r="XT2" s="818"/>
      <c r="XU2" s="818"/>
      <c r="XV2" s="818"/>
      <c r="XW2" s="818"/>
      <c r="XX2" s="818"/>
      <c r="XY2" s="818"/>
      <c r="XZ2" s="818"/>
      <c r="YA2" s="818"/>
      <c r="YB2" s="818"/>
      <c r="YC2" s="818"/>
      <c r="YD2" s="818"/>
      <c r="YE2" s="818"/>
      <c r="YF2" s="818"/>
      <c r="YG2" s="818"/>
      <c r="YH2" s="818"/>
      <c r="YI2" s="818"/>
      <c r="YJ2" s="818"/>
      <c r="YK2" s="818"/>
      <c r="YL2" s="818"/>
      <c r="YM2" s="818"/>
      <c r="YN2" s="818"/>
      <c r="YO2" s="818"/>
      <c r="YP2" s="818"/>
      <c r="YQ2" s="818"/>
      <c r="YR2" s="818"/>
      <c r="YS2" s="818"/>
      <c r="YT2" s="818"/>
      <c r="YU2" s="818"/>
      <c r="YV2" s="818"/>
      <c r="YW2" s="818"/>
      <c r="YX2" s="818"/>
      <c r="YY2" s="818"/>
      <c r="YZ2" s="818"/>
      <c r="ZA2" s="818"/>
      <c r="ZB2" s="818"/>
      <c r="ZC2" s="818"/>
      <c r="ZD2" s="818"/>
      <c r="ZE2" s="818"/>
      <c r="ZF2" s="818"/>
      <c r="ZG2" s="818"/>
      <c r="ZH2" s="818"/>
      <c r="ZI2" s="818"/>
      <c r="ZJ2" s="818"/>
      <c r="ZK2" s="818"/>
      <c r="ZL2" s="818"/>
      <c r="ZM2" s="818"/>
      <c r="ZN2" s="818"/>
      <c r="ZO2" s="818"/>
      <c r="ZP2" s="818"/>
      <c r="ZQ2" s="818"/>
      <c r="ZR2" s="818"/>
      <c r="ZS2" s="818"/>
      <c r="ZT2" s="818"/>
      <c r="ZU2" s="818"/>
      <c r="ZV2" s="818"/>
      <c r="ZW2" s="818"/>
      <c r="ZX2" s="818"/>
      <c r="ZY2" s="818"/>
      <c r="ZZ2" s="818"/>
      <c r="AAA2" s="818"/>
      <c r="AAB2" s="818"/>
      <c r="AAC2" s="818"/>
      <c r="AAD2" s="818"/>
      <c r="AAE2" s="818"/>
      <c r="AAF2" s="818"/>
      <c r="AAG2" s="818"/>
      <c r="AAH2" s="818"/>
      <c r="AAI2" s="818"/>
      <c r="AAJ2" s="818"/>
      <c r="AAK2" s="818"/>
      <c r="AAL2" s="818"/>
      <c r="AAM2" s="818"/>
      <c r="AAN2" s="818"/>
      <c r="AAO2" s="818"/>
      <c r="AAP2" s="818"/>
      <c r="AAQ2" s="818"/>
      <c r="AAR2" s="818"/>
      <c r="AAS2" s="818"/>
      <c r="AAT2" s="818"/>
      <c r="AAU2" s="818"/>
      <c r="AAV2" s="818"/>
      <c r="AAW2" s="818"/>
      <c r="AAX2" s="818"/>
      <c r="AAY2" s="818"/>
      <c r="AAZ2" s="818"/>
      <c r="ABA2" s="818"/>
      <c r="ABB2" s="818"/>
      <c r="ABC2" s="818"/>
      <c r="ABD2" s="818"/>
      <c r="ABE2" s="818"/>
      <c r="ABF2" s="818"/>
      <c r="ABG2" s="818"/>
      <c r="ABH2" s="818"/>
      <c r="ABI2" s="818"/>
      <c r="ABJ2" s="818"/>
      <c r="ABK2" s="818"/>
      <c r="ABL2" s="818"/>
      <c r="ABM2" s="818"/>
      <c r="ABN2" s="818"/>
      <c r="ABO2" s="818"/>
      <c r="ABP2" s="818"/>
      <c r="ABQ2" s="818"/>
      <c r="ABR2" s="818"/>
      <c r="ABS2" s="818"/>
      <c r="ABT2" s="818"/>
      <c r="ABU2" s="818"/>
      <c r="ABV2" s="818"/>
      <c r="ABW2" s="818"/>
      <c r="ABX2" s="818"/>
      <c r="ABY2" s="818"/>
      <c r="ABZ2" s="818"/>
      <c r="ACA2" s="818"/>
      <c r="ACB2" s="818"/>
      <c r="ACC2" s="818"/>
      <c r="ACD2" s="818"/>
      <c r="ACE2" s="818"/>
      <c r="ACF2" s="818"/>
      <c r="ACG2" s="818"/>
      <c r="ACH2" s="818"/>
      <c r="ACI2" s="818"/>
      <c r="ACJ2" s="818"/>
      <c r="ACK2" s="818"/>
      <c r="ACL2" s="818"/>
      <c r="ACM2" s="818"/>
      <c r="ACN2" s="818"/>
      <c r="ACO2" s="818"/>
      <c r="ACP2" s="818"/>
      <c r="ACQ2" s="818"/>
      <c r="ACR2" s="818"/>
      <c r="ACS2" s="818"/>
      <c r="ACT2" s="818"/>
      <c r="ACU2" s="818"/>
      <c r="ACV2" s="818"/>
      <c r="ACW2" s="818"/>
      <c r="ACX2" s="818"/>
      <c r="ACY2" s="818"/>
      <c r="ACZ2" s="818"/>
      <c r="ADA2" s="818"/>
      <c r="ADB2" s="818"/>
      <c r="ADC2" s="818"/>
      <c r="ADD2" s="818"/>
      <c r="ADE2" s="818"/>
      <c r="ADF2" s="818"/>
      <c r="ADG2" s="818"/>
      <c r="ADH2" s="818"/>
      <c r="ADI2" s="818"/>
      <c r="ADJ2" s="818"/>
      <c r="ADK2" s="818"/>
      <c r="ADL2" s="818"/>
      <c r="ADM2" s="818"/>
      <c r="ADN2" s="818"/>
      <c r="ADO2" s="818"/>
      <c r="ADP2" s="818"/>
      <c r="ADQ2" s="818"/>
      <c r="ADR2" s="818"/>
      <c r="ADS2" s="818"/>
      <c r="ADT2" s="818"/>
      <c r="ADU2" s="818"/>
      <c r="ADV2" s="818"/>
      <c r="ADW2" s="818"/>
      <c r="ADX2" s="818"/>
      <c r="ADY2" s="818"/>
      <c r="ADZ2" s="818"/>
      <c r="AEA2" s="818"/>
      <c r="AEB2" s="818"/>
      <c r="AEC2" s="818"/>
      <c r="AED2" s="818"/>
      <c r="AEE2" s="818"/>
      <c r="AEF2" s="818"/>
      <c r="AEG2" s="818"/>
      <c r="AEH2" s="818"/>
      <c r="AEI2" s="818"/>
      <c r="AEJ2" s="818"/>
      <c r="AEK2" s="818"/>
      <c r="AEL2" s="818"/>
      <c r="AEM2" s="818"/>
      <c r="AEN2" s="818"/>
      <c r="AEO2" s="818"/>
      <c r="AEP2" s="818"/>
      <c r="AEQ2" s="818"/>
      <c r="AER2" s="818"/>
      <c r="AES2" s="818"/>
      <c r="AET2" s="818"/>
      <c r="AEU2" s="818"/>
      <c r="AEV2" s="818"/>
      <c r="AEW2" s="818"/>
      <c r="AEX2" s="818"/>
      <c r="AEY2" s="818"/>
      <c r="AEZ2" s="818"/>
      <c r="AFA2" s="818"/>
      <c r="AFB2" s="818"/>
      <c r="AFC2" s="818"/>
      <c r="AFD2" s="818"/>
      <c r="AFE2" s="818"/>
      <c r="AFF2" s="818"/>
      <c r="AFG2" s="818"/>
      <c r="AFH2" s="818"/>
      <c r="AFI2" s="818"/>
      <c r="AFJ2" s="818"/>
      <c r="AFK2" s="818"/>
      <c r="AFL2" s="818"/>
      <c r="AFM2" s="818"/>
      <c r="AFN2" s="818"/>
      <c r="AFO2" s="818"/>
      <c r="AFP2" s="818"/>
      <c r="AFQ2" s="818"/>
      <c r="AFR2" s="818"/>
      <c r="AFS2" s="818"/>
      <c r="AFT2" s="818"/>
      <c r="AFU2" s="818"/>
      <c r="AFV2" s="818"/>
      <c r="AFW2" s="818"/>
      <c r="AFX2" s="818"/>
      <c r="AFY2" s="818"/>
      <c r="AFZ2" s="818"/>
      <c r="AGA2" s="818"/>
      <c r="AGB2" s="818"/>
      <c r="AGC2" s="818"/>
      <c r="AGD2" s="818"/>
      <c r="AGE2" s="818"/>
      <c r="AGF2" s="818"/>
      <c r="AGG2" s="818"/>
      <c r="AGH2" s="818"/>
      <c r="AGI2" s="818"/>
      <c r="AGJ2" s="818"/>
      <c r="AGK2" s="818"/>
      <c r="AGL2" s="818"/>
      <c r="AGM2" s="818"/>
      <c r="AGN2" s="818"/>
      <c r="AGO2" s="818"/>
      <c r="AGP2" s="818"/>
      <c r="AGQ2" s="818"/>
      <c r="AGR2" s="818"/>
      <c r="AGS2" s="818"/>
      <c r="AGT2" s="818"/>
      <c r="AGU2" s="818"/>
      <c r="AGV2" s="818"/>
      <c r="AGW2" s="818"/>
      <c r="AGX2" s="818"/>
      <c r="AGY2" s="818"/>
      <c r="AGZ2" s="818"/>
      <c r="AHA2" s="818"/>
      <c r="AHB2" s="818"/>
      <c r="AHC2" s="818"/>
      <c r="AHD2" s="818"/>
      <c r="AHE2" s="818"/>
      <c r="AHF2" s="818"/>
      <c r="AHG2" s="818"/>
      <c r="AHH2" s="818"/>
      <c r="AHI2" s="818"/>
      <c r="AHJ2" s="818"/>
      <c r="AHK2" s="818"/>
      <c r="AHL2" s="818"/>
      <c r="AHM2" s="818"/>
      <c r="AHN2" s="818"/>
      <c r="AHO2" s="818"/>
      <c r="AHP2" s="818"/>
      <c r="AHQ2" s="818"/>
      <c r="AHR2" s="818"/>
      <c r="AHS2" s="818"/>
      <c r="AHT2" s="818"/>
      <c r="AHU2" s="818"/>
      <c r="AHV2" s="818"/>
      <c r="AHW2" s="818"/>
      <c r="AHX2" s="818"/>
      <c r="AHY2" s="818"/>
      <c r="AHZ2" s="818"/>
      <c r="AIA2" s="818"/>
      <c r="AIB2" s="818"/>
      <c r="AIC2" s="818"/>
      <c r="AID2" s="818"/>
      <c r="AIE2" s="818"/>
      <c r="AIF2" s="818"/>
      <c r="AIG2" s="818"/>
      <c r="AIH2" s="818"/>
      <c r="AII2" s="818"/>
      <c r="AIJ2" s="818"/>
      <c r="AIK2" s="818"/>
      <c r="AIL2" s="818"/>
      <c r="AIM2" s="818"/>
      <c r="AIN2" s="818"/>
      <c r="AIO2" s="818"/>
      <c r="AIP2" s="818"/>
      <c r="AIQ2" s="818"/>
      <c r="AIR2" s="818"/>
      <c r="AIS2" s="818"/>
      <c r="AIT2" s="818"/>
      <c r="AIU2" s="818"/>
      <c r="AIV2" s="818"/>
      <c r="AIW2" s="818"/>
      <c r="AIX2" s="818"/>
      <c r="AIY2" s="818"/>
      <c r="AIZ2" s="818"/>
      <c r="AJA2" s="818"/>
      <c r="AJB2" s="818"/>
      <c r="AJC2" s="818"/>
      <c r="AJD2" s="818"/>
      <c r="AJE2" s="818"/>
      <c r="AJF2" s="818"/>
      <c r="AJG2" s="818"/>
      <c r="AJH2" s="818"/>
      <c r="AJI2" s="818"/>
      <c r="AJJ2" s="818"/>
      <c r="AJK2" s="818"/>
      <c r="AJL2" s="818"/>
      <c r="AJM2" s="818"/>
      <c r="AJN2" s="818"/>
      <c r="AJO2" s="818"/>
      <c r="AJP2" s="818"/>
      <c r="AJQ2" s="818"/>
      <c r="AJR2" s="818"/>
      <c r="AJS2" s="818"/>
      <c r="AJT2" s="818"/>
      <c r="AJU2" s="818"/>
      <c r="AJV2" s="818"/>
      <c r="AJW2" s="818"/>
      <c r="AJX2" s="818"/>
      <c r="AJY2" s="818"/>
      <c r="AJZ2" s="818"/>
      <c r="AKA2" s="818"/>
      <c r="AKB2" s="818"/>
      <c r="AKC2" s="818"/>
      <c r="AKD2" s="818"/>
      <c r="AKE2" s="818"/>
      <c r="AKF2" s="818"/>
      <c r="AKG2" s="818"/>
      <c r="AKH2" s="818"/>
      <c r="AKI2" s="818"/>
      <c r="AKJ2" s="818"/>
      <c r="AKK2" s="818"/>
      <c r="AKL2" s="818"/>
      <c r="AKM2" s="818"/>
      <c r="AKN2" s="818"/>
      <c r="AKO2" s="818"/>
      <c r="AKP2" s="818"/>
      <c r="AKQ2" s="818"/>
      <c r="AKR2" s="818"/>
      <c r="AKS2" s="818"/>
      <c r="AKT2" s="818"/>
      <c r="AKU2" s="818"/>
      <c r="AKV2" s="818"/>
      <c r="AKW2" s="818"/>
      <c r="AKX2" s="818"/>
      <c r="AKY2" s="818"/>
      <c r="AKZ2" s="818"/>
      <c r="ALA2" s="818"/>
      <c r="ALB2" s="818"/>
      <c r="ALC2" s="818"/>
      <c r="ALD2" s="818"/>
      <c r="ALE2" s="818"/>
      <c r="ALF2" s="818"/>
      <c r="ALG2" s="818"/>
      <c r="ALH2" s="818"/>
      <c r="ALI2" s="818"/>
      <c r="ALJ2" s="818"/>
      <c r="ALK2" s="818"/>
      <c r="ALL2" s="818"/>
      <c r="ALM2" s="818"/>
      <c r="ALN2" s="818"/>
      <c r="ALO2" s="818"/>
      <c r="ALP2" s="818"/>
      <c r="ALQ2" s="818"/>
      <c r="ALR2" s="818"/>
      <c r="ALS2" s="818"/>
      <c r="ALT2" s="818"/>
      <c r="ALU2" s="818"/>
      <c r="ALV2" s="818"/>
      <c r="ALW2" s="818"/>
      <c r="ALX2" s="818"/>
      <c r="ALY2" s="818"/>
      <c r="ALZ2" s="818"/>
      <c r="AMA2" s="818"/>
      <c r="AMB2" s="818"/>
      <c r="AMC2" s="818"/>
      <c r="AMD2" s="818"/>
      <c r="AME2" s="818"/>
      <c r="AMF2" s="818"/>
      <c r="AMG2" s="818"/>
      <c r="AMH2" s="818"/>
      <c r="AMI2" s="818"/>
      <c r="AMJ2" s="818"/>
      <c r="AMK2" s="818"/>
      <c r="AML2" s="818"/>
      <c r="AMM2" s="818"/>
      <c r="AMN2" s="818"/>
      <c r="AMO2" s="818"/>
      <c r="AMP2" s="818"/>
      <c r="AMQ2" s="818"/>
      <c r="AMR2" s="818"/>
      <c r="AMS2" s="818"/>
      <c r="AMT2" s="818"/>
      <c r="AMU2" s="818"/>
      <c r="AMV2" s="818"/>
      <c r="AMW2" s="818"/>
      <c r="AMX2" s="818"/>
      <c r="AMY2" s="818"/>
      <c r="AMZ2" s="818"/>
      <c r="ANA2" s="818"/>
      <c r="ANB2" s="818"/>
      <c r="ANC2" s="818"/>
      <c r="AND2" s="818"/>
      <c r="ANE2" s="818"/>
      <c r="ANF2" s="818"/>
      <c r="ANG2" s="818"/>
      <c r="ANH2" s="818"/>
      <c r="ANI2" s="818"/>
      <c r="ANJ2" s="818"/>
      <c r="ANK2" s="818"/>
      <c r="ANL2" s="818"/>
      <c r="ANM2" s="818"/>
      <c r="ANN2" s="818"/>
      <c r="ANO2" s="818"/>
      <c r="ANP2" s="818"/>
      <c r="ANQ2" s="818"/>
      <c r="ANR2" s="818"/>
      <c r="ANS2" s="818"/>
      <c r="ANT2" s="818"/>
      <c r="ANU2" s="818"/>
      <c r="ANV2" s="818"/>
      <c r="ANW2" s="818"/>
      <c r="ANX2" s="818"/>
      <c r="ANY2" s="818"/>
      <c r="ANZ2" s="818"/>
      <c r="AOA2" s="818"/>
      <c r="AOB2" s="818"/>
      <c r="AOC2" s="818"/>
      <c r="AOD2" s="818"/>
      <c r="AOE2" s="818"/>
      <c r="AOF2" s="818"/>
      <c r="AOG2" s="818"/>
      <c r="AOH2" s="818"/>
      <c r="AOI2" s="818"/>
      <c r="AOJ2" s="818"/>
      <c r="AOK2" s="818"/>
      <c r="AOL2" s="818"/>
      <c r="AOM2" s="818"/>
      <c r="AON2" s="818"/>
      <c r="AOO2" s="818"/>
      <c r="AOP2" s="818"/>
      <c r="AOQ2" s="818"/>
      <c r="AOR2" s="818"/>
      <c r="AOS2" s="818"/>
      <c r="AOT2" s="818"/>
      <c r="AOU2" s="818"/>
      <c r="AOV2" s="818"/>
      <c r="AOW2" s="818"/>
      <c r="AOX2" s="818"/>
      <c r="AOY2" s="818"/>
      <c r="AOZ2" s="818"/>
      <c r="APA2" s="818"/>
      <c r="APB2" s="818"/>
      <c r="APC2" s="818"/>
      <c r="APD2" s="818"/>
      <c r="APE2" s="818"/>
      <c r="APF2" s="818"/>
      <c r="APG2" s="818"/>
      <c r="APH2" s="818"/>
      <c r="API2" s="818"/>
      <c r="APJ2" s="818"/>
      <c r="APK2" s="818"/>
      <c r="APL2" s="818"/>
      <c r="APM2" s="818"/>
      <c r="APN2" s="818"/>
      <c r="APO2" s="818"/>
      <c r="APP2" s="818"/>
      <c r="APQ2" s="818"/>
      <c r="APR2" s="818"/>
      <c r="APS2" s="818"/>
      <c r="APT2" s="818"/>
      <c r="APU2" s="818"/>
      <c r="APV2" s="818"/>
      <c r="APW2" s="818"/>
      <c r="APX2" s="818"/>
      <c r="APY2" s="818"/>
      <c r="APZ2" s="818"/>
      <c r="AQA2" s="818"/>
      <c r="AQB2" s="818"/>
      <c r="AQC2" s="818"/>
      <c r="AQD2" s="818"/>
      <c r="AQE2" s="818"/>
      <c r="AQF2" s="818"/>
      <c r="AQG2" s="818"/>
      <c r="AQH2" s="818"/>
      <c r="AQI2" s="818"/>
      <c r="AQJ2" s="818"/>
      <c r="AQK2" s="818"/>
      <c r="AQL2" s="818"/>
      <c r="AQM2" s="818"/>
      <c r="AQN2" s="818"/>
      <c r="AQO2" s="818"/>
      <c r="AQP2" s="818"/>
      <c r="AQQ2" s="818"/>
      <c r="AQR2" s="818"/>
      <c r="AQS2" s="818"/>
      <c r="AQT2" s="818"/>
      <c r="AQU2" s="818"/>
      <c r="AQV2" s="818"/>
      <c r="AQW2" s="818"/>
      <c r="AQX2" s="818"/>
      <c r="AQY2" s="818"/>
      <c r="AQZ2" s="818"/>
      <c r="ARA2" s="818"/>
      <c r="ARB2" s="818"/>
      <c r="ARC2" s="818"/>
      <c r="ARD2" s="818"/>
      <c r="ARE2" s="818"/>
      <c r="ARF2" s="818"/>
      <c r="ARG2" s="818"/>
      <c r="ARH2" s="818"/>
      <c r="ARI2" s="818"/>
      <c r="ARJ2" s="818"/>
      <c r="ARK2" s="818"/>
      <c r="ARL2" s="818"/>
      <c r="ARM2" s="818"/>
      <c r="ARN2" s="818"/>
      <c r="ARO2" s="818"/>
      <c r="ARP2" s="818"/>
      <c r="ARQ2" s="818"/>
      <c r="ARR2" s="818"/>
      <c r="ARS2" s="818"/>
      <c r="ART2" s="818"/>
      <c r="ARU2" s="818"/>
      <c r="ARV2" s="818"/>
      <c r="ARW2" s="818"/>
      <c r="ARX2" s="818"/>
      <c r="ARY2" s="818"/>
      <c r="ARZ2" s="818"/>
      <c r="ASA2" s="818"/>
      <c r="ASB2" s="818"/>
      <c r="ASC2" s="818"/>
      <c r="ASD2" s="818"/>
      <c r="ASE2" s="818"/>
      <c r="ASF2" s="818"/>
      <c r="ASG2" s="818"/>
      <c r="ASH2" s="818"/>
      <c r="ASI2" s="818"/>
      <c r="ASJ2" s="818"/>
      <c r="ASK2" s="818"/>
      <c r="ASL2" s="818"/>
      <c r="ASM2" s="818"/>
      <c r="ASN2" s="818"/>
      <c r="ASO2" s="818"/>
      <c r="ASP2" s="818"/>
      <c r="ASQ2" s="818"/>
      <c r="ASR2" s="818"/>
      <c r="ASS2" s="818"/>
      <c r="AST2" s="818"/>
      <c r="ASU2" s="818"/>
      <c r="ASV2" s="818"/>
      <c r="ASW2" s="818"/>
      <c r="ASX2" s="818"/>
      <c r="ASY2" s="818"/>
      <c r="ASZ2" s="818"/>
      <c r="ATA2" s="818"/>
      <c r="ATB2" s="818"/>
      <c r="ATC2" s="818"/>
      <c r="ATD2" s="818"/>
      <c r="ATE2" s="818"/>
      <c r="ATF2" s="818"/>
      <c r="ATG2" s="818"/>
      <c r="ATH2" s="818"/>
      <c r="ATI2" s="818"/>
      <c r="ATJ2" s="818"/>
      <c r="ATK2" s="818"/>
      <c r="ATL2" s="818"/>
      <c r="ATM2" s="818"/>
      <c r="ATN2" s="818"/>
      <c r="ATO2" s="818"/>
      <c r="ATP2" s="818"/>
      <c r="ATQ2" s="818"/>
      <c r="ATR2" s="818"/>
      <c r="ATS2" s="818"/>
      <c r="ATT2" s="818"/>
      <c r="ATU2" s="818"/>
      <c r="ATV2" s="818"/>
      <c r="ATW2" s="818"/>
      <c r="ATX2" s="818"/>
      <c r="ATY2" s="818"/>
      <c r="ATZ2" s="818"/>
      <c r="AUA2" s="818"/>
      <c r="AUB2" s="818"/>
      <c r="AUC2" s="818"/>
      <c r="AUD2" s="818"/>
      <c r="AUE2" s="818"/>
      <c r="AUF2" s="818"/>
      <c r="AUG2" s="818"/>
      <c r="AUH2" s="818"/>
      <c r="AUI2" s="818"/>
      <c r="AUJ2" s="818"/>
      <c r="AUK2" s="818"/>
      <c r="AUL2" s="818"/>
      <c r="AUM2" s="818"/>
      <c r="AUN2" s="818"/>
      <c r="AUO2" s="818"/>
      <c r="AUP2" s="818"/>
      <c r="AUQ2" s="818"/>
      <c r="AUR2" s="818"/>
      <c r="AUS2" s="818"/>
      <c r="AUT2" s="818"/>
      <c r="AUU2" s="818"/>
      <c r="AUV2" s="818"/>
      <c r="AUW2" s="818"/>
      <c r="AUX2" s="818"/>
      <c r="AUY2" s="818"/>
      <c r="AUZ2" s="818"/>
      <c r="AVA2" s="818"/>
      <c r="AVB2" s="818"/>
      <c r="AVC2" s="818"/>
      <c r="AVD2" s="818"/>
      <c r="AVE2" s="818"/>
      <c r="AVF2" s="818"/>
      <c r="AVG2" s="818"/>
      <c r="AVH2" s="818"/>
      <c r="AVI2" s="818"/>
      <c r="AVJ2" s="818"/>
      <c r="AVK2" s="818"/>
      <c r="AVL2" s="818"/>
      <c r="AVM2" s="818"/>
      <c r="AVN2" s="818"/>
      <c r="AVO2" s="818"/>
      <c r="AVP2" s="818"/>
      <c r="AVQ2" s="818"/>
      <c r="AVR2" s="818"/>
      <c r="AVS2" s="818"/>
      <c r="AVT2" s="818"/>
      <c r="AVU2" s="818"/>
      <c r="AVV2" s="818"/>
      <c r="AVW2" s="818"/>
      <c r="AVX2" s="818"/>
      <c r="AVY2" s="818"/>
      <c r="AVZ2" s="818"/>
      <c r="AWA2" s="818"/>
      <c r="AWB2" s="818"/>
      <c r="AWC2" s="818"/>
      <c r="AWD2" s="818"/>
      <c r="AWE2" s="818"/>
      <c r="AWF2" s="818"/>
      <c r="AWG2" s="818"/>
      <c r="AWH2" s="818"/>
      <c r="AWI2" s="818"/>
      <c r="AWJ2" s="818"/>
      <c r="AWK2" s="818"/>
      <c r="AWL2" s="818"/>
      <c r="AWM2" s="818"/>
      <c r="AWN2" s="818"/>
      <c r="AWO2" s="818"/>
      <c r="AWP2" s="818"/>
      <c r="AWQ2" s="818"/>
      <c r="AWR2" s="818"/>
      <c r="AWS2" s="818"/>
      <c r="AWT2" s="818"/>
      <c r="AWU2" s="818"/>
      <c r="AWV2" s="818"/>
      <c r="AWW2" s="818"/>
      <c r="AWX2" s="818"/>
      <c r="AWY2" s="818"/>
      <c r="AWZ2" s="818"/>
      <c r="AXA2" s="818"/>
      <c r="AXB2" s="818"/>
      <c r="AXC2" s="818"/>
      <c r="AXD2" s="818"/>
      <c r="AXE2" s="818"/>
      <c r="AXF2" s="818"/>
      <c r="AXG2" s="818"/>
      <c r="AXH2" s="818"/>
      <c r="AXI2" s="818"/>
      <c r="AXJ2" s="818"/>
      <c r="AXK2" s="818"/>
      <c r="AXL2" s="818"/>
      <c r="AXM2" s="818"/>
      <c r="AXN2" s="818"/>
      <c r="AXO2" s="818"/>
      <c r="AXP2" s="818"/>
      <c r="AXQ2" s="818"/>
      <c r="AXR2" s="818"/>
      <c r="AXS2" s="818"/>
      <c r="AXT2" s="818"/>
      <c r="AXU2" s="818"/>
      <c r="AXV2" s="818"/>
      <c r="AXW2" s="818"/>
      <c r="AXX2" s="818"/>
      <c r="AXY2" s="818"/>
      <c r="AXZ2" s="818"/>
      <c r="AYA2" s="818"/>
      <c r="AYB2" s="818"/>
      <c r="AYC2" s="818"/>
      <c r="AYD2" s="818"/>
      <c r="AYE2" s="818"/>
      <c r="AYF2" s="818"/>
      <c r="AYG2" s="818"/>
      <c r="AYH2" s="818"/>
      <c r="AYI2" s="818"/>
      <c r="AYJ2" s="818"/>
      <c r="AYK2" s="818"/>
      <c r="AYL2" s="818"/>
      <c r="AYM2" s="818"/>
      <c r="AYN2" s="818"/>
      <c r="AYO2" s="818"/>
      <c r="AYP2" s="818"/>
      <c r="AYQ2" s="818"/>
      <c r="AYR2" s="818"/>
      <c r="AYS2" s="818"/>
      <c r="AYT2" s="818"/>
      <c r="AYU2" s="818"/>
      <c r="AYV2" s="818"/>
      <c r="AYW2" s="818"/>
      <c r="AYX2" s="818"/>
      <c r="AYY2" s="818"/>
      <c r="AYZ2" s="818"/>
      <c r="AZA2" s="818"/>
      <c r="AZB2" s="818"/>
      <c r="AZC2" s="818"/>
      <c r="AZD2" s="818"/>
      <c r="AZE2" s="818"/>
      <c r="AZF2" s="818"/>
      <c r="AZG2" s="818"/>
      <c r="AZH2" s="818"/>
      <c r="AZI2" s="818"/>
      <c r="AZJ2" s="818"/>
      <c r="AZK2" s="818"/>
      <c r="AZL2" s="818"/>
      <c r="AZM2" s="818"/>
      <c r="AZN2" s="818"/>
      <c r="AZO2" s="818"/>
      <c r="AZP2" s="818"/>
      <c r="AZQ2" s="818"/>
      <c r="AZR2" s="818"/>
      <c r="AZS2" s="818"/>
      <c r="AZT2" s="818"/>
      <c r="AZU2" s="818"/>
      <c r="AZV2" s="818"/>
      <c r="AZW2" s="818"/>
      <c r="AZX2" s="818"/>
      <c r="AZY2" s="818"/>
      <c r="AZZ2" s="818"/>
      <c r="BAA2" s="818"/>
      <c r="BAB2" s="818"/>
      <c r="BAC2" s="818"/>
      <c r="BAD2" s="818"/>
      <c r="BAE2" s="818"/>
      <c r="BAF2" s="818"/>
      <c r="BAG2" s="818"/>
      <c r="BAH2" s="818"/>
      <c r="BAI2" s="818"/>
      <c r="BAJ2" s="818"/>
      <c r="BAK2" s="818"/>
      <c r="BAL2" s="818"/>
      <c r="BAM2" s="818"/>
      <c r="BAN2" s="818"/>
      <c r="BAO2" s="818"/>
      <c r="BAP2" s="818"/>
      <c r="BAQ2" s="818"/>
      <c r="BAR2" s="818"/>
      <c r="BAS2" s="818"/>
      <c r="BAT2" s="818"/>
      <c r="BAU2" s="818"/>
      <c r="BAV2" s="818"/>
      <c r="BAW2" s="818"/>
      <c r="BAX2" s="818"/>
      <c r="BAY2" s="818"/>
      <c r="BAZ2" s="818"/>
      <c r="BBA2" s="818"/>
      <c r="BBB2" s="818"/>
      <c r="BBC2" s="818"/>
      <c r="BBD2" s="818"/>
      <c r="BBE2" s="818"/>
      <c r="BBF2" s="818"/>
      <c r="BBG2" s="818"/>
      <c r="BBH2" s="818"/>
      <c r="BBI2" s="818"/>
      <c r="BBJ2" s="818"/>
      <c r="BBK2" s="818"/>
      <c r="BBL2" s="818"/>
      <c r="BBM2" s="818"/>
      <c r="BBN2" s="818"/>
      <c r="BBO2" s="818"/>
      <c r="BBP2" s="818"/>
      <c r="BBQ2" s="818"/>
      <c r="BBR2" s="818"/>
      <c r="BBS2" s="818"/>
      <c r="BBT2" s="818"/>
      <c r="BBU2" s="818"/>
      <c r="BBV2" s="818"/>
      <c r="BBW2" s="818"/>
      <c r="BBX2" s="818"/>
      <c r="BBY2" s="818"/>
      <c r="BBZ2" s="818"/>
      <c r="BCA2" s="818"/>
      <c r="BCB2" s="818"/>
      <c r="BCC2" s="818"/>
      <c r="BCD2" s="818"/>
      <c r="BCE2" s="818"/>
      <c r="BCF2" s="818"/>
      <c r="BCG2" s="818"/>
      <c r="BCH2" s="818"/>
      <c r="BCI2" s="818"/>
      <c r="BCJ2" s="818"/>
      <c r="BCK2" s="818"/>
      <c r="BCL2" s="818"/>
      <c r="BCM2" s="818"/>
      <c r="BCN2" s="818"/>
      <c r="BCO2" s="818"/>
      <c r="BCP2" s="818"/>
      <c r="BCQ2" s="818"/>
      <c r="BCR2" s="818"/>
      <c r="BCS2" s="818"/>
      <c r="BCT2" s="818"/>
      <c r="BCU2" s="818"/>
      <c r="BCV2" s="818"/>
      <c r="BCW2" s="818"/>
      <c r="BCX2" s="818"/>
      <c r="BCY2" s="818"/>
      <c r="BCZ2" s="818"/>
      <c r="BDA2" s="818"/>
      <c r="BDB2" s="818"/>
      <c r="BDC2" s="818"/>
      <c r="BDD2" s="818"/>
      <c r="BDE2" s="818"/>
      <c r="BDF2" s="818"/>
      <c r="BDG2" s="818"/>
      <c r="BDH2" s="818"/>
      <c r="BDI2" s="818"/>
      <c r="BDJ2" s="818"/>
      <c r="BDK2" s="818"/>
      <c r="BDL2" s="818"/>
      <c r="BDM2" s="818"/>
      <c r="BDN2" s="818"/>
      <c r="BDO2" s="818"/>
      <c r="BDP2" s="818"/>
      <c r="BDQ2" s="818"/>
      <c r="BDR2" s="818"/>
      <c r="BDS2" s="818"/>
      <c r="BDT2" s="818"/>
      <c r="BDU2" s="818"/>
      <c r="BDV2" s="818"/>
      <c r="BDW2" s="818"/>
      <c r="BDX2" s="818"/>
      <c r="BDY2" s="818"/>
      <c r="BDZ2" s="818"/>
      <c r="BEA2" s="818"/>
      <c r="BEB2" s="818"/>
      <c r="BEC2" s="818"/>
      <c r="BED2" s="818"/>
      <c r="BEE2" s="818"/>
      <c r="BEF2" s="818"/>
      <c r="BEG2" s="818"/>
      <c r="BEH2" s="818"/>
      <c r="BEI2" s="818"/>
      <c r="BEJ2" s="818"/>
      <c r="BEK2" s="818"/>
      <c r="BEL2" s="818"/>
      <c r="BEM2" s="818"/>
      <c r="BEN2" s="818"/>
      <c r="BEO2" s="818"/>
      <c r="BEP2" s="818"/>
      <c r="BEQ2" s="818"/>
      <c r="BER2" s="818"/>
      <c r="BES2" s="818"/>
      <c r="BET2" s="818"/>
      <c r="BEU2" s="818"/>
      <c r="BEV2" s="818"/>
      <c r="BEW2" s="818"/>
      <c r="BEX2" s="818"/>
      <c r="BEY2" s="818"/>
      <c r="BEZ2" s="818"/>
      <c r="BFA2" s="818"/>
      <c r="BFB2" s="818"/>
      <c r="BFC2" s="818"/>
      <c r="BFD2" s="818"/>
      <c r="BFE2" s="818"/>
      <c r="BFF2" s="818"/>
      <c r="BFG2" s="818"/>
      <c r="BFH2" s="818"/>
      <c r="BFI2" s="818"/>
      <c r="BFJ2" s="818"/>
      <c r="BFK2" s="818"/>
      <c r="BFL2" s="818"/>
      <c r="BFM2" s="818"/>
      <c r="BFN2" s="818"/>
      <c r="BFO2" s="818"/>
      <c r="BFP2" s="818"/>
      <c r="BFQ2" s="818"/>
      <c r="BFR2" s="818"/>
      <c r="BFS2" s="818"/>
      <c r="BFT2" s="818"/>
      <c r="BFU2" s="818"/>
      <c r="BFV2" s="818"/>
      <c r="BFW2" s="818"/>
      <c r="BFX2" s="818"/>
      <c r="BFY2" s="818"/>
      <c r="BFZ2" s="818"/>
      <c r="BGA2" s="818"/>
      <c r="BGB2" s="818"/>
      <c r="BGC2" s="818"/>
      <c r="BGD2" s="818"/>
      <c r="BGE2" s="818"/>
      <c r="BGF2" s="818"/>
      <c r="BGG2" s="818"/>
      <c r="BGH2" s="818"/>
      <c r="BGI2" s="818"/>
      <c r="BGJ2" s="818"/>
      <c r="BGK2" s="818"/>
      <c r="BGL2" s="818"/>
      <c r="BGM2" s="818"/>
      <c r="BGN2" s="818"/>
      <c r="BGO2" s="818"/>
      <c r="BGP2" s="818"/>
      <c r="BGQ2" s="818"/>
      <c r="BGR2" s="818"/>
      <c r="BGS2" s="818"/>
      <c r="BGT2" s="818"/>
      <c r="BGU2" s="818"/>
      <c r="BGV2" s="818"/>
      <c r="BGW2" s="818"/>
      <c r="BGX2" s="818"/>
      <c r="BGY2" s="818"/>
      <c r="BGZ2" s="818"/>
      <c r="BHA2" s="818"/>
      <c r="BHB2" s="818"/>
      <c r="BHC2" s="818"/>
      <c r="BHD2" s="818"/>
      <c r="BHE2" s="818"/>
      <c r="BHF2" s="818"/>
      <c r="BHG2" s="818"/>
      <c r="BHH2" s="818"/>
      <c r="BHI2" s="818"/>
      <c r="BHJ2" s="818"/>
      <c r="BHK2" s="818"/>
      <c r="BHL2" s="818"/>
      <c r="BHM2" s="818"/>
      <c r="BHN2" s="818"/>
      <c r="BHO2" s="818"/>
      <c r="BHP2" s="818"/>
      <c r="BHQ2" s="818"/>
      <c r="BHR2" s="818"/>
      <c r="BHS2" s="818"/>
      <c r="BHT2" s="818"/>
      <c r="BHU2" s="818"/>
      <c r="BHV2" s="818"/>
      <c r="BHW2" s="818"/>
      <c r="BHX2" s="818"/>
      <c r="BHY2" s="818"/>
      <c r="BHZ2" s="818"/>
      <c r="BIA2" s="818"/>
      <c r="BIB2" s="818"/>
      <c r="BIC2" s="818"/>
      <c r="BID2" s="818"/>
      <c r="BIE2" s="818"/>
      <c r="BIF2" s="818"/>
      <c r="BIG2" s="818"/>
      <c r="BIH2" s="818"/>
      <c r="BII2" s="818"/>
      <c r="BIJ2" s="818"/>
      <c r="BIK2" s="818"/>
      <c r="BIL2" s="818"/>
      <c r="BIM2" s="818"/>
      <c r="BIN2" s="818"/>
      <c r="BIO2" s="818"/>
      <c r="BIP2" s="818"/>
      <c r="BIQ2" s="818"/>
      <c r="BIR2" s="818"/>
      <c r="BIS2" s="818"/>
      <c r="BIT2" s="818"/>
      <c r="BIU2" s="818"/>
      <c r="BIV2" s="818"/>
      <c r="BIW2" s="818"/>
      <c r="BIX2" s="818"/>
      <c r="BIY2" s="818"/>
      <c r="BIZ2" s="818"/>
      <c r="BJA2" s="818"/>
      <c r="BJB2" s="818"/>
      <c r="BJC2" s="818"/>
      <c r="BJD2" s="818"/>
      <c r="BJE2" s="818"/>
      <c r="BJF2" s="818"/>
      <c r="BJG2" s="818"/>
      <c r="BJH2" s="818"/>
      <c r="BJI2" s="818"/>
      <c r="BJJ2" s="818"/>
      <c r="BJK2" s="818"/>
      <c r="BJL2" s="818"/>
      <c r="BJM2" s="818"/>
      <c r="BJN2" s="818"/>
      <c r="BJO2" s="818"/>
      <c r="BJP2" s="818"/>
      <c r="BJQ2" s="818"/>
      <c r="BJR2" s="818"/>
      <c r="BJS2" s="818"/>
      <c r="BJT2" s="818"/>
      <c r="BJU2" s="818"/>
      <c r="BJV2" s="818"/>
      <c r="BJW2" s="818"/>
      <c r="BJX2" s="818"/>
      <c r="BJY2" s="818"/>
      <c r="BJZ2" s="818"/>
      <c r="BKA2" s="818"/>
      <c r="BKB2" s="818"/>
      <c r="BKC2" s="818"/>
      <c r="BKD2" s="818"/>
      <c r="BKE2" s="818"/>
      <c r="BKF2" s="818"/>
      <c r="BKG2" s="818"/>
      <c r="BKH2" s="818"/>
      <c r="BKI2" s="818"/>
      <c r="BKJ2" s="818"/>
      <c r="BKK2" s="818"/>
      <c r="BKL2" s="818"/>
      <c r="BKM2" s="818"/>
      <c r="BKN2" s="818"/>
      <c r="BKO2" s="818"/>
      <c r="BKP2" s="818"/>
      <c r="BKQ2" s="818"/>
      <c r="BKR2" s="818"/>
      <c r="BKS2" s="818"/>
      <c r="BKT2" s="818"/>
      <c r="BKU2" s="818"/>
      <c r="BKV2" s="818"/>
      <c r="BKW2" s="818"/>
      <c r="BKX2" s="818"/>
      <c r="BKY2" s="818"/>
      <c r="BKZ2" s="818"/>
      <c r="BLA2" s="818"/>
      <c r="BLB2" s="818"/>
      <c r="BLC2" s="818"/>
      <c r="BLD2" s="818"/>
      <c r="BLE2" s="818"/>
      <c r="BLF2" s="818"/>
      <c r="BLG2" s="818"/>
      <c r="BLH2" s="818"/>
      <c r="BLI2" s="818"/>
      <c r="BLJ2" s="818"/>
      <c r="BLK2" s="818"/>
      <c r="BLL2" s="818"/>
      <c r="BLM2" s="818"/>
      <c r="BLN2" s="818"/>
      <c r="BLO2" s="818"/>
      <c r="BLP2" s="818"/>
      <c r="BLQ2" s="818"/>
      <c r="BLR2" s="818"/>
      <c r="BLS2" s="818"/>
      <c r="BLT2" s="818"/>
      <c r="BLU2" s="818"/>
      <c r="BLV2" s="818"/>
      <c r="BLW2" s="818"/>
      <c r="BLX2" s="818"/>
      <c r="BLY2" s="818"/>
      <c r="BLZ2" s="818"/>
      <c r="BMA2" s="818"/>
      <c r="BMB2" s="818"/>
      <c r="BMC2" s="818"/>
      <c r="BMD2" s="818"/>
      <c r="BME2" s="818"/>
      <c r="BMF2" s="818"/>
      <c r="BMG2" s="818"/>
      <c r="BMH2" s="818"/>
      <c r="BMI2" s="818"/>
      <c r="BMJ2" s="818"/>
      <c r="BMK2" s="818"/>
      <c r="BML2" s="818"/>
      <c r="BMM2" s="818"/>
      <c r="BMN2" s="818"/>
      <c r="BMO2" s="818"/>
      <c r="BMP2" s="818"/>
      <c r="BMQ2" s="818"/>
      <c r="BMR2" s="818"/>
      <c r="BMS2" s="818"/>
      <c r="BMT2" s="818"/>
      <c r="BMU2" s="818"/>
      <c r="BMV2" s="818"/>
      <c r="BMW2" s="818"/>
      <c r="BMX2" s="818"/>
      <c r="BMY2" s="818"/>
      <c r="BMZ2" s="818"/>
      <c r="BNA2" s="818"/>
      <c r="BNB2" s="818"/>
      <c r="BNC2" s="818"/>
      <c r="BND2" s="818"/>
      <c r="BNE2" s="818"/>
      <c r="BNF2" s="818"/>
      <c r="BNG2" s="818"/>
      <c r="BNH2" s="818"/>
      <c r="BNI2" s="818"/>
      <c r="BNJ2" s="818"/>
      <c r="BNK2" s="818"/>
      <c r="BNL2" s="818"/>
      <c r="BNM2" s="818"/>
      <c r="BNN2" s="818"/>
      <c r="BNO2" s="818"/>
      <c r="BNP2" s="818"/>
      <c r="BNQ2" s="818"/>
      <c r="BNR2" s="818"/>
      <c r="BNS2" s="818"/>
      <c r="BNT2" s="818"/>
      <c r="BNU2" s="818"/>
      <c r="BNV2" s="818"/>
      <c r="BNW2" s="818"/>
      <c r="BNX2" s="818"/>
      <c r="BNY2" s="818"/>
      <c r="BNZ2" s="818"/>
      <c r="BOA2" s="818"/>
      <c r="BOB2" s="818"/>
      <c r="BOC2" s="818"/>
      <c r="BOD2" s="818"/>
      <c r="BOE2" s="818"/>
      <c r="BOF2" s="818"/>
      <c r="BOG2" s="818"/>
      <c r="BOH2" s="818"/>
      <c r="BOI2" s="818"/>
      <c r="BOJ2" s="818"/>
      <c r="BOK2" s="818"/>
      <c r="BOL2" s="818"/>
      <c r="BOM2" s="818"/>
      <c r="BON2" s="818"/>
      <c r="BOO2" s="818"/>
      <c r="BOP2" s="818"/>
      <c r="BOQ2" s="818"/>
      <c r="BOR2" s="818"/>
      <c r="BOS2" s="818"/>
      <c r="BOT2" s="818"/>
      <c r="BOU2" s="818"/>
      <c r="BOV2" s="818"/>
      <c r="BOW2" s="818"/>
      <c r="BOX2" s="818"/>
      <c r="BOY2" s="818"/>
      <c r="BOZ2" s="818"/>
      <c r="BPA2" s="818"/>
      <c r="BPB2" s="818"/>
      <c r="BPC2" s="818"/>
      <c r="BPD2" s="818"/>
      <c r="BPE2" s="818"/>
      <c r="BPF2" s="818"/>
      <c r="BPG2" s="818"/>
      <c r="BPH2" s="818"/>
      <c r="BPI2" s="818"/>
      <c r="BPJ2" s="818"/>
      <c r="BPK2" s="818"/>
      <c r="BPL2" s="818"/>
      <c r="BPM2" s="818"/>
      <c r="BPN2" s="818"/>
      <c r="BPO2" s="818"/>
      <c r="BPP2" s="818"/>
      <c r="BPQ2" s="818"/>
      <c r="BPR2" s="818"/>
      <c r="BPS2" s="818"/>
      <c r="BPT2" s="818"/>
      <c r="BPU2" s="818"/>
      <c r="BPV2" s="818"/>
      <c r="BPW2" s="818"/>
      <c r="BPX2" s="818"/>
      <c r="BPY2" s="818"/>
      <c r="BPZ2" s="818"/>
      <c r="BQA2" s="818"/>
      <c r="BQB2" s="818"/>
      <c r="BQC2" s="818"/>
      <c r="BQD2" s="818"/>
      <c r="BQE2" s="818"/>
      <c r="BQF2" s="818"/>
      <c r="BQG2" s="818"/>
      <c r="BQH2" s="818"/>
      <c r="BQI2" s="818"/>
      <c r="BQJ2" s="818"/>
      <c r="BQK2" s="818"/>
      <c r="BQL2" s="818"/>
      <c r="BQM2" s="818"/>
      <c r="BQN2" s="818"/>
      <c r="BQO2" s="818"/>
      <c r="BQP2" s="818"/>
      <c r="BQQ2" s="818"/>
      <c r="BQR2" s="818"/>
      <c r="BQS2" s="818"/>
      <c r="BQT2" s="818"/>
      <c r="BQU2" s="818"/>
      <c r="BQV2" s="818"/>
      <c r="BQW2" s="818"/>
      <c r="BQX2" s="818"/>
      <c r="BQY2" s="818"/>
      <c r="BQZ2" s="818"/>
      <c r="BRA2" s="818"/>
      <c r="BRB2" s="818"/>
      <c r="BRC2" s="818"/>
      <c r="BRD2" s="818"/>
      <c r="BRE2" s="818"/>
      <c r="BRF2" s="818"/>
      <c r="BRG2" s="818"/>
      <c r="BRH2" s="818"/>
      <c r="BRI2" s="818"/>
      <c r="BRJ2" s="818"/>
      <c r="BRK2" s="818"/>
      <c r="BRL2" s="818"/>
      <c r="BRM2" s="818"/>
      <c r="BRN2" s="818"/>
      <c r="BRO2" s="818"/>
      <c r="BRP2" s="818"/>
      <c r="BRQ2" s="818"/>
      <c r="BRR2" s="818"/>
      <c r="BRS2" s="818"/>
      <c r="BRT2" s="818"/>
      <c r="BRU2" s="818"/>
      <c r="BRV2" s="818"/>
      <c r="BRW2" s="818"/>
      <c r="BRX2" s="818"/>
      <c r="BRY2" s="818"/>
      <c r="BRZ2" s="818"/>
      <c r="BSA2" s="818"/>
      <c r="BSB2" s="818"/>
      <c r="BSC2" s="818"/>
      <c r="BSD2" s="818"/>
      <c r="BSE2" s="818"/>
      <c r="BSF2" s="818"/>
      <c r="BSG2" s="818"/>
      <c r="BSH2" s="818"/>
      <c r="BSI2" s="818"/>
      <c r="BSJ2" s="818"/>
      <c r="BSK2" s="818"/>
      <c r="BSL2" s="818"/>
      <c r="BSM2" s="818"/>
      <c r="BSN2" s="818"/>
      <c r="BSO2" s="818"/>
      <c r="BSP2" s="818"/>
      <c r="BSQ2" s="818"/>
      <c r="BSR2" s="818"/>
      <c r="BSS2" s="818"/>
      <c r="BST2" s="818"/>
      <c r="BSU2" s="818"/>
      <c r="BSV2" s="818"/>
      <c r="BSW2" s="818"/>
      <c r="BSX2" s="818"/>
      <c r="BSY2" s="818"/>
      <c r="BSZ2" s="818"/>
      <c r="BTA2" s="818"/>
      <c r="BTB2" s="818"/>
      <c r="BTC2" s="818"/>
      <c r="BTD2" s="818"/>
      <c r="BTE2" s="818"/>
      <c r="BTF2" s="818"/>
      <c r="BTG2" s="818"/>
      <c r="BTH2" s="818"/>
      <c r="BTI2" s="818"/>
      <c r="BTJ2" s="818"/>
      <c r="BTK2" s="818"/>
      <c r="BTL2" s="818"/>
      <c r="BTM2" s="818"/>
      <c r="BTN2" s="818"/>
      <c r="BTO2" s="818"/>
      <c r="BTP2" s="818"/>
      <c r="BTQ2" s="818"/>
      <c r="BTR2" s="818"/>
      <c r="BTS2" s="818"/>
      <c r="BTT2" s="818"/>
      <c r="BTU2" s="818"/>
      <c r="BTV2" s="818"/>
      <c r="BTW2" s="818"/>
      <c r="BTX2" s="818"/>
      <c r="BTY2" s="818"/>
      <c r="BTZ2" s="818"/>
      <c r="BUA2" s="818"/>
      <c r="BUB2" s="818"/>
      <c r="BUC2" s="818"/>
      <c r="BUD2" s="818"/>
      <c r="BUE2" s="818"/>
      <c r="BUF2" s="818"/>
      <c r="BUG2" s="818"/>
      <c r="BUH2" s="818"/>
      <c r="BUI2" s="818"/>
      <c r="BUJ2" s="818"/>
      <c r="BUK2" s="818"/>
      <c r="BUL2" s="818"/>
      <c r="BUM2" s="818"/>
      <c r="BUN2" s="818"/>
      <c r="BUO2" s="818"/>
      <c r="BUP2" s="818"/>
      <c r="BUQ2" s="818"/>
      <c r="BUR2" s="818"/>
      <c r="BUS2" s="818"/>
      <c r="BUT2" s="818"/>
      <c r="BUU2" s="818"/>
      <c r="BUV2" s="818"/>
      <c r="BUW2" s="818"/>
      <c r="BUX2" s="818"/>
      <c r="BUY2" s="818"/>
      <c r="BUZ2" s="818"/>
      <c r="BVA2" s="818"/>
      <c r="BVB2" s="818"/>
      <c r="BVC2" s="818"/>
      <c r="BVD2" s="818"/>
      <c r="BVE2" s="818"/>
      <c r="BVF2" s="818"/>
      <c r="BVG2" s="818"/>
      <c r="BVH2" s="818"/>
      <c r="BVI2" s="818"/>
      <c r="BVJ2" s="818"/>
      <c r="BVK2" s="818"/>
      <c r="BVL2" s="818"/>
      <c r="BVM2" s="818"/>
      <c r="BVN2" s="818"/>
      <c r="BVO2" s="818"/>
      <c r="BVP2" s="818"/>
      <c r="BVQ2" s="818"/>
      <c r="BVR2" s="818"/>
      <c r="BVS2" s="818"/>
      <c r="BVT2" s="818"/>
      <c r="BVU2" s="818"/>
      <c r="BVV2" s="818"/>
      <c r="BVW2" s="818"/>
      <c r="BVX2" s="818"/>
      <c r="BVY2" s="818"/>
      <c r="BVZ2" s="818"/>
      <c r="BWA2" s="818"/>
      <c r="BWB2" s="818"/>
      <c r="BWC2" s="818"/>
      <c r="BWD2" s="818"/>
      <c r="BWE2" s="818"/>
      <c r="BWF2" s="818"/>
      <c r="BWG2" s="818"/>
      <c r="BWH2" s="818"/>
      <c r="BWI2" s="818"/>
      <c r="BWJ2" s="818"/>
      <c r="BWK2" s="818"/>
      <c r="BWL2" s="818"/>
      <c r="BWM2" s="818"/>
      <c r="BWN2" s="818"/>
      <c r="BWO2" s="818"/>
      <c r="BWP2" s="818"/>
      <c r="BWQ2" s="818"/>
      <c r="BWR2" s="818"/>
      <c r="BWS2" s="818"/>
      <c r="BWT2" s="818"/>
      <c r="BWU2" s="818"/>
      <c r="BWV2" s="818"/>
      <c r="BWW2" s="818"/>
      <c r="BWX2" s="818"/>
      <c r="BWY2" s="818"/>
      <c r="BWZ2" s="818"/>
      <c r="BXA2" s="818"/>
      <c r="BXB2" s="818"/>
      <c r="BXC2" s="818"/>
      <c r="BXD2" s="818"/>
      <c r="BXE2" s="818"/>
      <c r="BXF2" s="818"/>
      <c r="BXG2" s="818"/>
      <c r="BXH2" s="818"/>
      <c r="BXI2" s="818"/>
      <c r="BXJ2" s="818"/>
      <c r="BXK2" s="818"/>
      <c r="BXL2" s="818"/>
      <c r="BXM2" s="818"/>
      <c r="BXN2" s="818"/>
      <c r="BXO2" s="818"/>
      <c r="BXP2" s="818"/>
      <c r="BXQ2" s="818"/>
      <c r="BXR2" s="818"/>
      <c r="BXS2" s="818"/>
      <c r="BXT2" s="818"/>
      <c r="BXU2" s="818"/>
      <c r="BXV2" s="818"/>
      <c r="BXW2" s="818"/>
      <c r="BXX2" s="818"/>
      <c r="BXY2" s="818"/>
      <c r="BXZ2" s="818"/>
      <c r="BYA2" s="818"/>
      <c r="BYB2" s="818"/>
      <c r="BYC2" s="818"/>
      <c r="BYD2" s="818"/>
      <c r="BYE2" s="818"/>
      <c r="BYF2" s="818"/>
      <c r="BYG2" s="818"/>
      <c r="BYH2" s="818"/>
      <c r="BYI2" s="818"/>
      <c r="BYJ2" s="818"/>
      <c r="BYK2" s="818"/>
      <c r="BYL2" s="818"/>
      <c r="BYM2" s="818"/>
      <c r="BYN2" s="818"/>
      <c r="BYO2" s="818"/>
      <c r="BYP2" s="818"/>
      <c r="BYQ2" s="818"/>
      <c r="BYR2" s="818"/>
      <c r="BYS2" s="818"/>
      <c r="BYT2" s="818"/>
      <c r="BYU2" s="818"/>
      <c r="BYV2" s="818"/>
      <c r="BYW2" s="818"/>
      <c r="BYX2" s="818"/>
      <c r="BYY2" s="818"/>
      <c r="BYZ2" s="818"/>
      <c r="BZA2" s="818"/>
      <c r="BZB2" s="818"/>
      <c r="BZC2" s="818"/>
      <c r="BZD2" s="818"/>
      <c r="BZE2" s="818"/>
      <c r="BZF2" s="818"/>
      <c r="BZG2" s="818"/>
      <c r="BZH2" s="818"/>
      <c r="BZI2" s="818"/>
      <c r="BZJ2" s="818"/>
      <c r="BZK2" s="818"/>
      <c r="BZL2" s="818"/>
      <c r="BZM2" s="818"/>
      <c r="BZN2" s="818"/>
      <c r="BZO2" s="818"/>
      <c r="BZP2" s="818"/>
      <c r="BZQ2" s="818"/>
      <c r="BZR2" s="818"/>
      <c r="BZS2" s="818"/>
      <c r="BZT2" s="818"/>
      <c r="BZU2" s="818"/>
      <c r="BZV2" s="818"/>
      <c r="BZW2" s="818"/>
      <c r="BZX2" s="818"/>
      <c r="BZY2" s="818"/>
      <c r="BZZ2" s="818"/>
      <c r="CAA2" s="818"/>
      <c r="CAB2" s="818"/>
      <c r="CAC2" s="818"/>
      <c r="CAD2" s="818"/>
      <c r="CAE2" s="818"/>
      <c r="CAF2" s="818"/>
      <c r="CAG2" s="818"/>
      <c r="CAH2" s="818"/>
      <c r="CAI2" s="818"/>
      <c r="CAJ2" s="818"/>
      <c r="CAK2" s="818"/>
      <c r="CAL2" s="818"/>
      <c r="CAM2" s="818"/>
      <c r="CAN2" s="818"/>
      <c r="CAO2" s="818"/>
      <c r="CAP2" s="818"/>
      <c r="CAQ2" s="818"/>
      <c r="CAR2" s="818"/>
      <c r="CAS2" s="818"/>
      <c r="CAT2" s="818"/>
      <c r="CAU2" s="818"/>
      <c r="CAV2" s="818"/>
      <c r="CAW2" s="818"/>
      <c r="CAX2" s="818"/>
      <c r="CAY2" s="818"/>
      <c r="CAZ2" s="818"/>
      <c r="CBA2" s="818"/>
      <c r="CBB2" s="818"/>
      <c r="CBC2" s="818"/>
      <c r="CBD2" s="818"/>
      <c r="CBE2" s="818"/>
      <c r="CBF2" s="818"/>
      <c r="CBG2" s="818"/>
      <c r="CBH2" s="818"/>
      <c r="CBI2" s="818"/>
      <c r="CBJ2" s="818"/>
      <c r="CBK2" s="818"/>
      <c r="CBL2" s="818"/>
      <c r="CBM2" s="818"/>
      <c r="CBN2" s="818"/>
      <c r="CBO2" s="818"/>
      <c r="CBP2" s="818"/>
      <c r="CBQ2" s="818"/>
      <c r="CBR2" s="818"/>
      <c r="CBS2" s="818"/>
      <c r="CBT2" s="818"/>
      <c r="CBU2" s="818"/>
      <c r="CBV2" s="818"/>
      <c r="CBW2" s="818"/>
      <c r="CBX2" s="818"/>
      <c r="CBY2" s="818"/>
      <c r="CBZ2" s="818"/>
      <c r="CCA2" s="818"/>
      <c r="CCB2" s="818"/>
      <c r="CCC2" s="818"/>
      <c r="CCD2" s="818"/>
      <c r="CCE2" s="818"/>
      <c r="CCF2" s="818"/>
      <c r="CCG2" s="818"/>
      <c r="CCH2" s="818"/>
      <c r="CCI2" s="818"/>
      <c r="CCJ2" s="818"/>
      <c r="CCK2" s="818"/>
      <c r="CCL2" s="818"/>
      <c r="CCM2" s="818"/>
      <c r="CCN2" s="818"/>
      <c r="CCO2" s="818"/>
      <c r="CCP2" s="818"/>
      <c r="CCQ2" s="818"/>
      <c r="CCR2" s="818"/>
      <c r="CCS2" s="818"/>
      <c r="CCT2" s="818"/>
      <c r="CCU2" s="818"/>
      <c r="CCV2" s="818"/>
      <c r="CCW2" s="818"/>
      <c r="CCX2" s="818"/>
      <c r="CCY2" s="818"/>
      <c r="CCZ2" s="818"/>
      <c r="CDA2" s="818"/>
      <c r="CDB2" s="818"/>
      <c r="CDC2" s="818"/>
      <c r="CDD2" s="818"/>
      <c r="CDE2" s="818"/>
      <c r="CDF2" s="818"/>
      <c r="CDG2" s="818"/>
      <c r="CDH2" s="818"/>
      <c r="CDI2" s="818"/>
      <c r="CDJ2" s="818"/>
      <c r="CDK2" s="818"/>
      <c r="CDL2" s="818"/>
      <c r="CDM2" s="818"/>
      <c r="CDN2" s="818"/>
      <c r="CDO2" s="818"/>
      <c r="CDP2" s="818"/>
      <c r="CDQ2" s="818"/>
      <c r="CDR2" s="818"/>
      <c r="CDS2" s="818"/>
      <c r="CDT2" s="818"/>
      <c r="CDU2" s="818"/>
      <c r="CDV2" s="818"/>
      <c r="CDW2" s="818"/>
      <c r="CDX2" s="818"/>
      <c r="CDY2" s="818"/>
      <c r="CDZ2" s="818"/>
      <c r="CEA2" s="818"/>
      <c r="CEB2" s="818"/>
      <c r="CEC2" s="818"/>
      <c r="CED2" s="818"/>
      <c r="CEE2" s="818"/>
      <c r="CEF2" s="818"/>
      <c r="CEG2" s="818"/>
      <c r="CEH2" s="818"/>
      <c r="CEI2" s="818"/>
      <c r="CEJ2" s="818"/>
      <c r="CEK2" s="818"/>
      <c r="CEL2" s="818"/>
      <c r="CEM2" s="818"/>
      <c r="CEN2" s="818"/>
      <c r="CEO2" s="818"/>
      <c r="CEP2" s="818"/>
      <c r="CEQ2" s="818"/>
      <c r="CER2" s="818"/>
      <c r="CES2" s="818"/>
      <c r="CET2" s="818"/>
      <c r="CEU2" s="818"/>
      <c r="CEV2" s="818"/>
      <c r="CEW2" s="818"/>
      <c r="CEX2" s="818"/>
      <c r="CEY2" s="818"/>
      <c r="CEZ2" s="818"/>
      <c r="CFA2" s="818"/>
      <c r="CFB2" s="818"/>
      <c r="CFC2" s="818"/>
      <c r="CFD2" s="818"/>
      <c r="CFE2" s="818"/>
      <c r="CFF2" s="818"/>
      <c r="CFG2" s="818"/>
      <c r="CFH2" s="818"/>
      <c r="CFI2" s="818"/>
      <c r="CFJ2" s="818"/>
      <c r="CFK2" s="818"/>
      <c r="CFL2" s="818"/>
      <c r="CFM2" s="818"/>
      <c r="CFN2" s="818"/>
      <c r="CFO2" s="818"/>
      <c r="CFP2" s="818"/>
      <c r="CFQ2" s="818"/>
      <c r="CFR2" s="818"/>
      <c r="CFS2" s="818"/>
      <c r="CFT2" s="818"/>
      <c r="CFU2" s="818"/>
      <c r="CFV2" s="818"/>
      <c r="CFW2" s="818"/>
      <c r="CFX2" s="818"/>
      <c r="CFY2" s="818"/>
      <c r="CFZ2" s="818"/>
      <c r="CGA2" s="818"/>
      <c r="CGB2" s="818"/>
      <c r="CGC2" s="818"/>
      <c r="CGD2" s="818"/>
      <c r="CGE2" s="818"/>
      <c r="CGF2" s="818"/>
      <c r="CGG2" s="818"/>
      <c r="CGH2" s="818"/>
      <c r="CGI2" s="818"/>
      <c r="CGJ2" s="818"/>
      <c r="CGK2" s="818"/>
      <c r="CGL2" s="818"/>
      <c r="CGM2" s="818"/>
      <c r="CGN2" s="818"/>
      <c r="CGO2" s="818"/>
      <c r="CGP2" s="818"/>
      <c r="CGQ2" s="818"/>
      <c r="CGR2" s="818"/>
      <c r="CGS2" s="818"/>
      <c r="CGT2" s="818"/>
      <c r="CGU2" s="818"/>
      <c r="CGV2" s="818"/>
      <c r="CGW2" s="818"/>
      <c r="CGX2" s="818"/>
      <c r="CGY2" s="818"/>
      <c r="CGZ2" s="818"/>
      <c r="CHA2" s="818"/>
      <c r="CHB2" s="818"/>
      <c r="CHC2" s="818"/>
      <c r="CHD2" s="818"/>
      <c r="CHE2" s="818"/>
      <c r="CHF2" s="818"/>
      <c r="CHG2" s="818"/>
      <c r="CHH2" s="818"/>
      <c r="CHI2" s="818"/>
      <c r="CHJ2" s="818"/>
      <c r="CHK2" s="818"/>
      <c r="CHL2" s="818"/>
      <c r="CHM2" s="818"/>
      <c r="CHN2" s="818"/>
      <c r="CHO2" s="818"/>
      <c r="CHP2" s="818"/>
      <c r="CHQ2" s="818"/>
      <c r="CHR2" s="818"/>
      <c r="CHS2" s="818"/>
      <c r="CHT2" s="818"/>
      <c r="CHU2" s="818"/>
      <c r="CHV2" s="818"/>
      <c r="CHW2" s="818"/>
      <c r="CHX2" s="818"/>
      <c r="CHY2" s="818"/>
      <c r="CHZ2" s="818"/>
      <c r="CIA2" s="818"/>
      <c r="CIB2" s="818"/>
      <c r="CIC2" s="818"/>
      <c r="CID2" s="818"/>
      <c r="CIE2" s="818"/>
      <c r="CIF2" s="818"/>
      <c r="CIG2" s="818"/>
      <c r="CIH2" s="818"/>
      <c r="CII2" s="818"/>
      <c r="CIJ2" s="818"/>
      <c r="CIK2" s="818"/>
      <c r="CIL2" s="818"/>
      <c r="CIM2" s="818"/>
      <c r="CIN2" s="818"/>
      <c r="CIO2" s="818"/>
      <c r="CIP2" s="818"/>
      <c r="CIQ2" s="818"/>
      <c r="CIR2" s="818"/>
      <c r="CIS2" s="818"/>
      <c r="CIT2" s="818"/>
      <c r="CIU2" s="818"/>
      <c r="CIV2" s="818"/>
      <c r="CIW2" s="818"/>
      <c r="CIX2" s="818"/>
      <c r="CIY2" s="818"/>
      <c r="CIZ2" s="818"/>
      <c r="CJA2" s="818"/>
      <c r="CJB2" s="818"/>
      <c r="CJC2" s="818"/>
      <c r="CJD2" s="818"/>
      <c r="CJE2" s="818"/>
      <c r="CJF2" s="818"/>
      <c r="CJG2" s="818"/>
      <c r="CJH2" s="818"/>
      <c r="CJI2" s="818"/>
      <c r="CJJ2" s="818"/>
      <c r="CJK2" s="818"/>
      <c r="CJL2" s="818"/>
      <c r="CJM2" s="818"/>
      <c r="CJN2" s="818"/>
      <c r="CJO2" s="818"/>
      <c r="CJP2" s="818"/>
      <c r="CJQ2" s="818"/>
      <c r="CJR2" s="818"/>
      <c r="CJS2" s="818"/>
      <c r="CJT2" s="818"/>
      <c r="CJU2" s="818"/>
      <c r="CJV2" s="818"/>
      <c r="CJW2" s="818"/>
      <c r="CJX2" s="818"/>
      <c r="CJY2" s="818"/>
      <c r="CJZ2" s="818"/>
      <c r="CKA2" s="818"/>
      <c r="CKB2" s="818"/>
      <c r="CKC2" s="818"/>
      <c r="CKD2" s="818"/>
      <c r="CKE2" s="818"/>
      <c r="CKF2" s="818"/>
      <c r="CKG2" s="818"/>
      <c r="CKH2" s="818"/>
      <c r="CKI2" s="818"/>
      <c r="CKJ2" s="818"/>
      <c r="CKK2" s="818"/>
      <c r="CKL2" s="818"/>
      <c r="CKM2" s="818"/>
      <c r="CKN2" s="818"/>
      <c r="CKO2" s="818"/>
      <c r="CKP2" s="818"/>
      <c r="CKQ2" s="818"/>
      <c r="CKR2" s="818"/>
      <c r="CKS2" s="818"/>
      <c r="CKT2" s="818"/>
      <c r="CKU2" s="818"/>
      <c r="CKV2" s="818"/>
      <c r="CKW2" s="818"/>
      <c r="CKX2" s="818"/>
      <c r="CKY2" s="818"/>
      <c r="CKZ2" s="818"/>
      <c r="CLA2" s="818"/>
      <c r="CLB2" s="818"/>
      <c r="CLC2" s="818"/>
      <c r="CLD2" s="818"/>
      <c r="CLE2" s="818"/>
      <c r="CLF2" s="818"/>
      <c r="CLG2" s="818"/>
      <c r="CLH2" s="818"/>
      <c r="CLI2" s="818"/>
      <c r="CLJ2" s="818"/>
      <c r="CLK2" s="818"/>
      <c r="CLL2" s="818"/>
      <c r="CLM2" s="818"/>
      <c r="CLN2" s="818"/>
      <c r="CLO2" s="818"/>
      <c r="CLP2" s="818"/>
      <c r="CLQ2" s="818"/>
      <c r="CLR2" s="818"/>
      <c r="CLS2" s="818"/>
      <c r="CLT2" s="818"/>
      <c r="CLU2" s="818"/>
      <c r="CLV2" s="818"/>
      <c r="CLW2" s="818"/>
      <c r="CLX2" s="818"/>
      <c r="CLY2" s="818"/>
      <c r="CLZ2" s="818"/>
      <c r="CMA2" s="818"/>
      <c r="CMB2" s="818"/>
      <c r="CMC2" s="818"/>
      <c r="CMD2" s="818"/>
      <c r="CME2" s="818"/>
      <c r="CMF2" s="818"/>
      <c r="CMG2" s="818"/>
      <c r="CMH2" s="818"/>
      <c r="CMI2" s="818"/>
      <c r="CMJ2" s="818"/>
      <c r="CMK2" s="818"/>
      <c r="CML2" s="818"/>
      <c r="CMM2" s="818"/>
      <c r="CMN2" s="818"/>
      <c r="CMO2" s="818"/>
      <c r="CMP2" s="818"/>
      <c r="CMQ2" s="818"/>
      <c r="CMR2" s="818"/>
      <c r="CMS2" s="818"/>
      <c r="CMT2" s="818"/>
      <c r="CMU2" s="818"/>
      <c r="CMV2" s="818"/>
      <c r="CMW2" s="818"/>
      <c r="CMX2" s="818"/>
      <c r="CMY2" s="818"/>
      <c r="CMZ2" s="818"/>
      <c r="CNA2" s="818"/>
      <c r="CNB2" s="818"/>
      <c r="CNC2" s="818"/>
      <c r="CND2" s="818"/>
      <c r="CNE2" s="818"/>
      <c r="CNF2" s="818"/>
      <c r="CNG2" s="818"/>
      <c r="CNH2" s="818"/>
      <c r="CNI2" s="818"/>
      <c r="CNJ2" s="818"/>
      <c r="CNK2" s="818"/>
      <c r="CNL2" s="818"/>
      <c r="CNM2" s="818"/>
      <c r="CNN2" s="818"/>
      <c r="CNO2" s="818"/>
      <c r="CNP2" s="818"/>
      <c r="CNQ2" s="818"/>
      <c r="CNR2" s="818"/>
      <c r="CNS2" s="818"/>
      <c r="CNT2" s="818"/>
      <c r="CNU2" s="818"/>
      <c r="CNV2" s="818"/>
      <c r="CNW2" s="818"/>
      <c r="CNX2" s="818"/>
      <c r="CNY2" s="818"/>
      <c r="CNZ2" s="818"/>
      <c r="COA2" s="818"/>
      <c r="COB2" s="818"/>
      <c r="COC2" s="818"/>
      <c r="COD2" s="818"/>
      <c r="COE2" s="818"/>
      <c r="COF2" s="818"/>
      <c r="COG2" s="818"/>
      <c r="COH2" s="818"/>
      <c r="COI2" s="818"/>
      <c r="COJ2" s="818"/>
      <c r="COK2" s="818"/>
      <c r="COL2" s="818"/>
      <c r="COM2" s="818"/>
      <c r="CON2" s="818"/>
      <c r="COO2" s="818"/>
      <c r="COP2" s="818"/>
      <c r="COQ2" s="818"/>
      <c r="COR2" s="818"/>
      <c r="COS2" s="818"/>
      <c r="COT2" s="818"/>
      <c r="COU2" s="818"/>
      <c r="COV2" s="818"/>
      <c r="COW2" s="818"/>
      <c r="COX2" s="818"/>
      <c r="COY2" s="818"/>
      <c r="COZ2" s="818"/>
      <c r="CPA2" s="818"/>
      <c r="CPB2" s="818"/>
      <c r="CPC2" s="818"/>
      <c r="CPD2" s="818"/>
      <c r="CPE2" s="818"/>
      <c r="CPF2" s="818"/>
      <c r="CPG2" s="818"/>
      <c r="CPH2" s="818"/>
      <c r="CPI2" s="818"/>
      <c r="CPJ2" s="818"/>
      <c r="CPK2" s="818"/>
      <c r="CPL2" s="818"/>
      <c r="CPM2" s="818"/>
      <c r="CPN2" s="818"/>
      <c r="CPO2" s="818"/>
      <c r="CPP2" s="818"/>
      <c r="CPQ2" s="818"/>
      <c r="CPR2" s="818"/>
      <c r="CPS2" s="818"/>
      <c r="CPT2" s="818"/>
      <c r="CPU2" s="818"/>
      <c r="CPV2" s="818"/>
      <c r="CPW2" s="818"/>
      <c r="CPX2" s="818"/>
      <c r="CPY2" s="818"/>
      <c r="CPZ2" s="818"/>
      <c r="CQA2" s="818"/>
      <c r="CQB2" s="818"/>
      <c r="CQC2" s="818"/>
      <c r="CQD2" s="818"/>
      <c r="CQE2" s="818"/>
      <c r="CQF2" s="818"/>
      <c r="CQG2" s="818"/>
      <c r="CQH2" s="818"/>
      <c r="CQI2" s="818"/>
      <c r="CQJ2" s="818"/>
      <c r="CQK2" s="818"/>
      <c r="CQL2" s="818"/>
      <c r="CQM2" s="818"/>
      <c r="CQN2" s="818"/>
      <c r="CQO2" s="818"/>
      <c r="CQP2" s="818"/>
      <c r="CQQ2" s="818"/>
      <c r="CQR2" s="818"/>
      <c r="CQS2" s="818"/>
      <c r="CQT2" s="818"/>
      <c r="CQU2" s="818"/>
      <c r="CQV2" s="818"/>
      <c r="CQW2" s="818"/>
      <c r="CQX2" s="818"/>
      <c r="CQY2" s="818"/>
      <c r="CQZ2" s="818"/>
      <c r="CRA2" s="818"/>
      <c r="CRB2" s="818"/>
      <c r="CRC2" s="818"/>
      <c r="CRD2" s="818"/>
      <c r="CRE2" s="818"/>
      <c r="CRF2" s="818"/>
      <c r="CRG2" s="818"/>
      <c r="CRH2" s="818"/>
      <c r="CRI2" s="818"/>
      <c r="CRJ2" s="818"/>
      <c r="CRK2" s="818"/>
      <c r="CRL2" s="818"/>
      <c r="CRM2" s="818"/>
      <c r="CRN2" s="818"/>
      <c r="CRO2" s="818"/>
      <c r="CRP2" s="818"/>
      <c r="CRQ2" s="818"/>
      <c r="CRR2" s="818"/>
      <c r="CRS2" s="818"/>
      <c r="CRT2" s="818"/>
      <c r="CRU2" s="818"/>
      <c r="CRV2" s="818"/>
      <c r="CRW2" s="818"/>
      <c r="CRX2" s="818"/>
      <c r="CRY2" s="818"/>
      <c r="CRZ2" s="818"/>
      <c r="CSA2" s="818"/>
      <c r="CSB2" s="818"/>
      <c r="CSC2" s="818"/>
      <c r="CSD2" s="818"/>
      <c r="CSE2" s="818"/>
      <c r="CSF2" s="818"/>
      <c r="CSG2" s="818"/>
      <c r="CSH2" s="818"/>
      <c r="CSI2" s="818"/>
      <c r="CSJ2" s="818"/>
      <c r="CSK2" s="818"/>
      <c r="CSL2" s="818"/>
      <c r="CSM2" s="818"/>
      <c r="CSN2" s="818"/>
      <c r="CSO2" s="818"/>
      <c r="CSP2" s="818"/>
      <c r="CSQ2" s="818"/>
      <c r="CSR2" s="818"/>
      <c r="CSS2" s="818"/>
      <c r="CST2" s="818"/>
      <c r="CSU2" s="818"/>
      <c r="CSV2" s="818"/>
      <c r="CSW2" s="818"/>
      <c r="CSX2" s="818"/>
      <c r="CSY2" s="818"/>
      <c r="CSZ2" s="818"/>
      <c r="CTA2" s="818"/>
      <c r="CTB2" s="818"/>
      <c r="CTC2" s="818"/>
      <c r="CTD2" s="818"/>
      <c r="CTE2" s="818"/>
      <c r="CTF2" s="818"/>
      <c r="CTG2" s="818"/>
      <c r="CTH2" s="818"/>
      <c r="CTI2" s="818"/>
      <c r="CTJ2" s="818"/>
      <c r="CTK2" s="818"/>
      <c r="CTL2" s="818"/>
      <c r="CTM2" s="818"/>
      <c r="CTN2" s="818"/>
      <c r="CTO2" s="818"/>
      <c r="CTP2" s="818"/>
      <c r="CTQ2" s="818"/>
      <c r="CTR2" s="818"/>
      <c r="CTS2" s="818"/>
      <c r="CTT2" s="818"/>
      <c r="CTU2" s="818"/>
      <c r="CTV2" s="818"/>
      <c r="CTW2" s="818"/>
      <c r="CTX2" s="818"/>
      <c r="CTY2" s="818"/>
      <c r="CTZ2" s="818"/>
      <c r="CUA2" s="818"/>
      <c r="CUB2" s="818"/>
      <c r="CUC2" s="818"/>
      <c r="CUD2" s="818"/>
      <c r="CUE2" s="818"/>
      <c r="CUF2" s="818"/>
      <c r="CUG2" s="818"/>
      <c r="CUH2" s="818"/>
      <c r="CUI2" s="818"/>
      <c r="CUJ2" s="818"/>
      <c r="CUK2" s="818"/>
      <c r="CUL2" s="818"/>
      <c r="CUM2" s="818"/>
      <c r="CUN2" s="818"/>
      <c r="CUO2" s="818"/>
      <c r="CUP2" s="818"/>
      <c r="CUQ2" s="818"/>
      <c r="CUR2" s="818"/>
      <c r="CUS2" s="818"/>
      <c r="CUT2" s="818"/>
      <c r="CUU2" s="818"/>
      <c r="CUV2" s="818"/>
      <c r="CUW2" s="818"/>
      <c r="CUX2" s="818"/>
      <c r="CUY2" s="818"/>
      <c r="CUZ2" s="818"/>
      <c r="CVA2" s="818"/>
      <c r="CVB2" s="818"/>
      <c r="CVC2" s="818"/>
      <c r="CVD2" s="818"/>
      <c r="CVE2" s="818"/>
      <c r="CVF2" s="818"/>
      <c r="CVG2" s="818"/>
      <c r="CVH2" s="818"/>
      <c r="CVI2" s="818"/>
      <c r="CVJ2" s="818"/>
      <c r="CVK2" s="818"/>
      <c r="CVL2" s="818"/>
      <c r="CVM2" s="818"/>
      <c r="CVN2" s="818"/>
      <c r="CVO2" s="818"/>
      <c r="CVP2" s="818"/>
      <c r="CVQ2" s="818"/>
      <c r="CVR2" s="818"/>
      <c r="CVS2" s="818"/>
      <c r="CVT2" s="818"/>
      <c r="CVU2" s="818"/>
      <c r="CVV2" s="818"/>
      <c r="CVW2" s="818"/>
      <c r="CVX2" s="818"/>
      <c r="CVY2" s="818"/>
      <c r="CVZ2" s="818"/>
      <c r="CWA2" s="818"/>
      <c r="CWB2" s="818"/>
      <c r="CWC2" s="818"/>
      <c r="CWD2" s="818"/>
      <c r="CWE2" s="818"/>
      <c r="CWF2" s="818"/>
      <c r="CWG2" s="818"/>
      <c r="CWH2" s="818"/>
      <c r="CWI2" s="818"/>
      <c r="CWJ2" s="818"/>
      <c r="CWK2" s="818"/>
      <c r="CWL2" s="818"/>
      <c r="CWM2" s="818"/>
      <c r="CWN2" s="818"/>
      <c r="CWO2" s="818"/>
      <c r="CWP2" s="818"/>
      <c r="CWQ2" s="818"/>
      <c r="CWR2" s="818"/>
      <c r="CWS2" s="818"/>
      <c r="CWT2" s="818"/>
      <c r="CWU2" s="818"/>
      <c r="CWV2" s="818"/>
      <c r="CWW2" s="818"/>
      <c r="CWX2" s="818"/>
      <c r="CWY2" s="818"/>
      <c r="CWZ2" s="818"/>
      <c r="CXA2" s="818"/>
      <c r="CXB2" s="818"/>
      <c r="CXC2" s="818"/>
      <c r="CXD2" s="818"/>
      <c r="CXE2" s="818"/>
      <c r="CXF2" s="818"/>
      <c r="CXG2" s="818"/>
      <c r="CXH2" s="818"/>
      <c r="CXI2" s="818"/>
      <c r="CXJ2" s="818"/>
      <c r="CXK2" s="818"/>
      <c r="CXL2" s="818"/>
      <c r="CXM2" s="818"/>
      <c r="CXN2" s="818"/>
      <c r="CXO2" s="818"/>
      <c r="CXP2" s="818"/>
      <c r="CXQ2" s="818"/>
      <c r="CXR2" s="818"/>
      <c r="CXS2" s="818"/>
      <c r="CXT2" s="818"/>
      <c r="CXU2" s="818"/>
      <c r="CXV2" s="818"/>
      <c r="CXW2" s="818"/>
      <c r="CXX2" s="818"/>
      <c r="CXY2" s="818"/>
      <c r="CXZ2" s="818"/>
      <c r="CYA2" s="818"/>
      <c r="CYB2" s="818"/>
      <c r="CYC2" s="818"/>
      <c r="CYD2" s="818"/>
      <c r="CYE2" s="818"/>
      <c r="CYF2" s="818"/>
      <c r="CYG2" s="818"/>
      <c r="CYH2" s="818"/>
      <c r="CYI2" s="818"/>
      <c r="CYJ2" s="818"/>
      <c r="CYK2" s="818"/>
      <c r="CYL2" s="818"/>
      <c r="CYM2" s="818"/>
      <c r="CYN2" s="818"/>
      <c r="CYO2" s="818"/>
      <c r="CYP2" s="818"/>
      <c r="CYQ2" s="818"/>
      <c r="CYR2" s="818"/>
      <c r="CYS2" s="818"/>
      <c r="CYT2" s="818"/>
      <c r="CYU2" s="818"/>
      <c r="CYV2" s="818"/>
      <c r="CYW2" s="818"/>
      <c r="CYX2" s="818"/>
      <c r="CYY2" s="818"/>
      <c r="CYZ2" s="818"/>
      <c r="CZA2" s="818"/>
      <c r="CZB2" s="818"/>
      <c r="CZC2" s="818"/>
      <c r="CZD2" s="818"/>
      <c r="CZE2" s="818"/>
      <c r="CZF2" s="818"/>
      <c r="CZG2" s="818"/>
      <c r="CZH2" s="818"/>
      <c r="CZI2" s="818"/>
      <c r="CZJ2" s="818"/>
      <c r="CZK2" s="818"/>
      <c r="CZL2" s="818"/>
      <c r="CZM2" s="818"/>
      <c r="CZN2" s="818"/>
      <c r="CZO2" s="818"/>
      <c r="CZP2" s="818"/>
      <c r="CZQ2" s="818"/>
      <c r="CZR2" s="818"/>
      <c r="CZS2" s="818"/>
      <c r="CZT2" s="818"/>
      <c r="CZU2" s="818"/>
      <c r="CZV2" s="818"/>
      <c r="CZW2" s="818"/>
      <c r="CZX2" s="818"/>
      <c r="CZY2" s="818"/>
      <c r="CZZ2" s="818"/>
      <c r="DAA2" s="818"/>
      <c r="DAB2" s="818"/>
      <c r="DAC2" s="818"/>
      <c r="DAD2" s="818"/>
      <c r="DAE2" s="818"/>
      <c r="DAF2" s="818"/>
      <c r="DAG2" s="818"/>
      <c r="DAH2" s="818"/>
      <c r="DAI2" s="818"/>
      <c r="DAJ2" s="818"/>
      <c r="DAK2" s="818"/>
      <c r="DAL2" s="818"/>
      <c r="DAM2" s="818"/>
      <c r="DAN2" s="818"/>
      <c r="DAO2" s="818"/>
      <c r="DAP2" s="818"/>
      <c r="DAQ2" s="818"/>
      <c r="DAR2" s="818"/>
      <c r="DAS2" s="818"/>
      <c r="DAT2" s="818"/>
      <c r="DAU2" s="818"/>
      <c r="DAV2" s="818"/>
      <c r="DAW2" s="818"/>
      <c r="DAX2" s="818"/>
      <c r="DAY2" s="818"/>
      <c r="DAZ2" s="818"/>
      <c r="DBA2" s="818"/>
      <c r="DBB2" s="818"/>
      <c r="DBC2" s="818"/>
      <c r="DBD2" s="818"/>
      <c r="DBE2" s="818"/>
      <c r="DBF2" s="818"/>
      <c r="DBG2" s="818"/>
      <c r="DBH2" s="818"/>
      <c r="DBI2" s="818"/>
      <c r="DBJ2" s="818"/>
      <c r="DBK2" s="818"/>
      <c r="DBL2" s="818"/>
      <c r="DBM2" s="818"/>
      <c r="DBN2" s="818"/>
      <c r="DBO2" s="818"/>
      <c r="DBP2" s="818"/>
      <c r="DBQ2" s="818"/>
      <c r="DBR2" s="818"/>
      <c r="DBS2" s="818"/>
      <c r="DBT2" s="818"/>
      <c r="DBU2" s="818"/>
      <c r="DBV2" s="818"/>
      <c r="DBW2" s="818"/>
      <c r="DBX2" s="818"/>
      <c r="DBY2" s="818"/>
      <c r="DBZ2" s="818"/>
      <c r="DCA2" s="818"/>
      <c r="DCB2" s="818"/>
      <c r="DCC2" s="818"/>
      <c r="DCD2" s="818"/>
      <c r="DCE2" s="818"/>
      <c r="DCF2" s="818"/>
      <c r="DCG2" s="818"/>
      <c r="DCH2" s="818"/>
      <c r="DCI2" s="818"/>
      <c r="DCJ2" s="818"/>
      <c r="DCK2" s="818"/>
      <c r="DCL2" s="818"/>
      <c r="DCM2" s="818"/>
      <c r="DCN2" s="818"/>
      <c r="DCO2" s="818"/>
      <c r="DCP2" s="818"/>
      <c r="DCQ2" s="818"/>
      <c r="DCR2" s="818"/>
      <c r="DCS2" s="818"/>
      <c r="DCT2" s="818"/>
      <c r="DCU2" s="818"/>
      <c r="DCV2" s="818"/>
      <c r="DCW2" s="818"/>
      <c r="DCX2" s="818"/>
      <c r="DCY2" s="818"/>
      <c r="DCZ2" s="818"/>
      <c r="DDA2" s="818"/>
      <c r="DDB2" s="818"/>
      <c r="DDC2" s="818"/>
      <c r="DDD2" s="818"/>
      <c r="DDE2" s="818"/>
      <c r="DDF2" s="818"/>
      <c r="DDG2" s="818"/>
      <c r="DDH2" s="818"/>
      <c r="DDI2" s="818"/>
      <c r="DDJ2" s="818"/>
      <c r="DDK2" s="818"/>
      <c r="DDL2" s="818"/>
      <c r="DDM2" s="818"/>
      <c r="DDN2" s="818"/>
      <c r="DDO2" s="818"/>
      <c r="DDP2" s="818"/>
      <c r="DDQ2" s="818"/>
      <c r="DDR2" s="818"/>
      <c r="DDS2" s="818"/>
      <c r="DDT2" s="818"/>
      <c r="DDU2" s="818"/>
      <c r="DDV2" s="818"/>
      <c r="DDW2" s="818"/>
      <c r="DDX2" s="818"/>
      <c r="DDY2" s="818"/>
      <c r="DDZ2" s="818"/>
      <c r="DEA2" s="818"/>
      <c r="DEB2" s="818"/>
      <c r="DEC2" s="818"/>
      <c r="DED2" s="818"/>
      <c r="DEE2" s="818"/>
      <c r="DEF2" s="818"/>
      <c r="DEG2" s="818"/>
      <c r="DEH2" s="818"/>
      <c r="DEI2" s="818"/>
      <c r="DEJ2" s="818"/>
      <c r="DEK2" s="818"/>
      <c r="DEL2" s="818"/>
      <c r="DEM2" s="818"/>
      <c r="DEN2" s="818"/>
      <c r="DEO2" s="818"/>
      <c r="DEP2" s="818"/>
      <c r="DEQ2" s="818"/>
      <c r="DER2" s="818"/>
      <c r="DES2" s="818"/>
      <c r="DET2" s="818"/>
      <c r="DEU2" s="818"/>
      <c r="DEV2" s="818"/>
      <c r="DEW2" s="818"/>
      <c r="DEX2" s="818"/>
      <c r="DEY2" s="818"/>
      <c r="DEZ2" s="818"/>
      <c r="DFA2" s="818"/>
      <c r="DFB2" s="818"/>
      <c r="DFC2" s="818"/>
      <c r="DFD2" s="818"/>
      <c r="DFE2" s="818"/>
      <c r="DFF2" s="818"/>
      <c r="DFG2" s="818"/>
      <c r="DFH2" s="818"/>
      <c r="DFI2" s="818"/>
      <c r="DFJ2" s="818"/>
      <c r="DFK2" s="818"/>
      <c r="DFL2" s="818"/>
      <c r="DFM2" s="818"/>
      <c r="DFN2" s="818"/>
      <c r="DFO2" s="818"/>
      <c r="DFP2" s="818"/>
      <c r="DFQ2" s="818"/>
      <c r="DFR2" s="818"/>
      <c r="DFS2" s="818"/>
      <c r="DFT2" s="818"/>
      <c r="DFU2" s="818"/>
      <c r="DFV2" s="818"/>
      <c r="DFW2" s="818"/>
      <c r="DFX2" s="818"/>
      <c r="DFY2" s="818"/>
      <c r="DFZ2" s="818"/>
      <c r="DGA2" s="818"/>
      <c r="DGB2" s="818"/>
      <c r="DGC2" s="818"/>
      <c r="DGD2" s="818"/>
      <c r="DGE2" s="818"/>
      <c r="DGF2" s="818"/>
      <c r="DGG2" s="818"/>
      <c r="DGH2" s="818"/>
      <c r="DGI2" s="818"/>
      <c r="DGJ2" s="818"/>
      <c r="DGK2" s="818"/>
      <c r="DGL2" s="818"/>
      <c r="DGM2" s="818"/>
      <c r="DGN2" s="818"/>
      <c r="DGO2" s="818"/>
      <c r="DGP2" s="818"/>
      <c r="DGQ2" s="818"/>
      <c r="DGR2" s="818"/>
      <c r="DGS2" s="818"/>
      <c r="DGT2" s="818"/>
      <c r="DGU2" s="818"/>
      <c r="DGV2" s="818"/>
      <c r="DGW2" s="818"/>
      <c r="DGX2" s="818"/>
      <c r="DGY2" s="818"/>
      <c r="DGZ2" s="818"/>
      <c r="DHA2" s="818"/>
      <c r="DHB2" s="818"/>
      <c r="DHC2" s="818"/>
      <c r="DHD2" s="818"/>
      <c r="DHE2" s="818"/>
      <c r="DHF2" s="818"/>
      <c r="DHG2" s="818"/>
      <c r="DHH2" s="818"/>
      <c r="DHI2" s="818"/>
      <c r="DHJ2" s="818"/>
      <c r="DHK2" s="818"/>
      <c r="DHL2" s="818"/>
      <c r="DHM2" s="818"/>
      <c r="DHN2" s="818"/>
      <c r="DHO2" s="818"/>
      <c r="DHP2" s="818"/>
      <c r="DHQ2" s="818"/>
      <c r="DHR2" s="818"/>
      <c r="DHS2" s="818"/>
      <c r="DHT2" s="818"/>
      <c r="DHU2" s="818"/>
      <c r="DHV2" s="818"/>
      <c r="DHW2" s="818"/>
      <c r="DHX2" s="818"/>
      <c r="DHY2" s="818"/>
      <c r="DHZ2" s="818"/>
      <c r="DIA2" s="818"/>
      <c r="DIB2" s="818"/>
      <c r="DIC2" s="818"/>
      <c r="DID2" s="818"/>
      <c r="DIE2" s="818"/>
      <c r="DIF2" s="818"/>
      <c r="DIG2" s="818"/>
      <c r="DIH2" s="818"/>
      <c r="DII2" s="818"/>
      <c r="DIJ2" s="818"/>
      <c r="DIK2" s="818"/>
      <c r="DIL2" s="818"/>
      <c r="DIM2" s="818"/>
      <c r="DIN2" s="818"/>
      <c r="DIO2" s="818"/>
      <c r="DIP2" s="818"/>
      <c r="DIQ2" s="818"/>
      <c r="DIR2" s="818"/>
      <c r="DIS2" s="818"/>
      <c r="DIT2" s="818"/>
      <c r="DIU2" s="818"/>
      <c r="DIV2" s="818"/>
      <c r="DIW2" s="818"/>
      <c r="DIX2" s="818"/>
      <c r="DIY2" s="818"/>
      <c r="DIZ2" s="818"/>
      <c r="DJA2" s="818"/>
      <c r="DJB2" s="818"/>
      <c r="DJC2" s="818"/>
      <c r="DJD2" s="818"/>
      <c r="DJE2" s="818"/>
      <c r="DJF2" s="818"/>
      <c r="DJG2" s="818"/>
      <c r="DJH2" s="818"/>
      <c r="DJI2" s="818"/>
      <c r="DJJ2" s="818"/>
      <c r="DJK2" s="818"/>
      <c r="DJL2" s="818"/>
      <c r="DJM2" s="818"/>
      <c r="DJN2" s="818"/>
      <c r="DJO2" s="818"/>
      <c r="DJP2" s="818"/>
      <c r="DJQ2" s="818"/>
      <c r="DJR2" s="818"/>
      <c r="DJS2" s="818"/>
      <c r="DJT2" s="818"/>
      <c r="DJU2" s="818"/>
      <c r="DJV2" s="818"/>
      <c r="DJW2" s="818"/>
      <c r="DJX2" s="818"/>
      <c r="DJY2" s="818"/>
      <c r="DJZ2" s="818"/>
      <c r="DKA2" s="818"/>
      <c r="DKB2" s="818"/>
      <c r="DKC2" s="818"/>
      <c r="DKD2" s="818"/>
      <c r="DKE2" s="818"/>
      <c r="DKF2" s="818"/>
      <c r="DKG2" s="818"/>
      <c r="DKH2" s="818"/>
      <c r="DKI2" s="818"/>
      <c r="DKJ2" s="818"/>
      <c r="DKK2" s="818"/>
      <c r="DKL2" s="818"/>
      <c r="DKM2" s="818"/>
      <c r="DKN2" s="818"/>
      <c r="DKO2" s="818"/>
      <c r="DKP2" s="818"/>
      <c r="DKQ2" s="818"/>
      <c r="DKR2" s="818"/>
      <c r="DKS2" s="818"/>
      <c r="DKT2" s="818"/>
      <c r="DKU2" s="818"/>
      <c r="DKV2" s="818"/>
      <c r="DKW2" s="818"/>
      <c r="DKX2" s="818"/>
      <c r="DKY2" s="818"/>
      <c r="DKZ2" s="818"/>
      <c r="DLA2" s="818"/>
      <c r="DLB2" s="818"/>
      <c r="DLC2" s="818"/>
      <c r="DLD2" s="818"/>
      <c r="DLE2" s="818"/>
      <c r="DLF2" s="818"/>
      <c r="DLG2" s="818"/>
      <c r="DLH2" s="818"/>
      <c r="DLI2" s="818"/>
      <c r="DLJ2" s="818"/>
      <c r="DLK2" s="818"/>
      <c r="DLL2" s="818"/>
      <c r="DLM2" s="818"/>
      <c r="DLN2" s="818"/>
      <c r="DLO2" s="818"/>
      <c r="DLP2" s="818"/>
      <c r="DLQ2" s="818"/>
      <c r="DLR2" s="818"/>
      <c r="DLS2" s="818"/>
      <c r="DLT2" s="818"/>
      <c r="DLU2" s="818"/>
      <c r="DLV2" s="818"/>
      <c r="DLW2" s="818"/>
      <c r="DLX2" s="818"/>
      <c r="DLY2" s="818"/>
      <c r="DLZ2" s="818"/>
      <c r="DMA2" s="818"/>
      <c r="DMB2" s="818"/>
      <c r="DMC2" s="818"/>
      <c r="DMD2" s="818"/>
      <c r="DME2" s="818"/>
      <c r="DMF2" s="818"/>
      <c r="DMG2" s="818"/>
      <c r="DMH2" s="818"/>
      <c r="DMI2" s="818"/>
      <c r="DMJ2" s="818"/>
      <c r="DMK2" s="818"/>
      <c r="DML2" s="818"/>
      <c r="DMM2" s="818"/>
      <c r="DMN2" s="818"/>
      <c r="DMO2" s="818"/>
      <c r="DMP2" s="818"/>
      <c r="DMQ2" s="818"/>
      <c r="DMR2" s="818"/>
      <c r="DMS2" s="818"/>
      <c r="DMT2" s="818"/>
      <c r="DMU2" s="818"/>
      <c r="DMV2" s="818"/>
      <c r="DMW2" s="818"/>
      <c r="DMX2" s="818"/>
      <c r="DMY2" s="818"/>
      <c r="DMZ2" s="818"/>
      <c r="DNA2" s="818"/>
      <c r="DNB2" s="818"/>
      <c r="DNC2" s="818"/>
      <c r="DND2" s="818"/>
      <c r="DNE2" s="818"/>
      <c r="DNF2" s="818"/>
      <c r="DNG2" s="818"/>
      <c r="DNH2" s="818"/>
      <c r="DNI2" s="818"/>
      <c r="DNJ2" s="818"/>
      <c r="DNK2" s="818"/>
      <c r="DNL2" s="818"/>
      <c r="DNM2" s="818"/>
      <c r="DNN2" s="818"/>
      <c r="DNO2" s="818"/>
      <c r="DNP2" s="818"/>
      <c r="DNQ2" s="818"/>
      <c r="DNR2" s="818"/>
      <c r="DNS2" s="818"/>
      <c r="DNT2" s="818"/>
      <c r="DNU2" s="818"/>
      <c r="DNV2" s="818"/>
      <c r="DNW2" s="818"/>
      <c r="DNX2" s="818"/>
      <c r="DNY2" s="818"/>
      <c r="DNZ2" s="818"/>
      <c r="DOA2" s="818"/>
      <c r="DOB2" s="818"/>
      <c r="DOC2" s="818"/>
      <c r="DOD2" s="818"/>
      <c r="DOE2" s="818"/>
      <c r="DOF2" s="818"/>
      <c r="DOG2" s="818"/>
      <c r="DOH2" s="818"/>
      <c r="DOI2" s="818"/>
      <c r="DOJ2" s="818"/>
      <c r="DOK2" s="818"/>
      <c r="DOL2" s="818"/>
      <c r="DOM2" s="818"/>
      <c r="DON2" s="818"/>
      <c r="DOO2" s="818"/>
      <c r="DOP2" s="818"/>
      <c r="DOQ2" s="818"/>
      <c r="DOR2" s="818"/>
      <c r="DOS2" s="818"/>
      <c r="DOT2" s="818"/>
      <c r="DOU2" s="818"/>
      <c r="DOV2" s="818"/>
      <c r="DOW2" s="818"/>
      <c r="DOX2" s="818"/>
      <c r="DOY2" s="818"/>
      <c r="DOZ2" s="818"/>
      <c r="DPA2" s="818"/>
      <c r="DPB2" s="818"/>
      <c r="DPC2" s="818"/>
      <c r="DPD2" s="818"/>
      <c r="DPE2" s="818"/>
      <c r="DPF2" s="818"/>
      <c r="DPG2" s="818"/>
      <c r="DPH2" s="818"/>
      <c r="DPI2" s="818"/>
      <c r="DPJ2" s="818"/>
      <c r="DPK2" s="818"/>
      <c r="DPL2" s="818"/>
      <c r="DPM2" s="818"/>
      <c r="DPN2" s="818"/>
      <c r="DPO2" s="818"/>
      <c r="DPP2" s="818"/>
      <c r="DPQ2" s="818"/>
      <c r="DPR2" s="818"/>
      <c r="DPS2" s="818"/>
      <c r="DPT2" s="818"/>
      <c r="DPU2" s="818"/>
      <c r="DPV2" s="818"/>
      <c r="DPW2" s="818"/>
      <c r="DPX2" s="818"/>
      <c r="DPY2" s="818"/>
      <c r="DPZ2" s="818"/>
      <c r="DQA2" s="818"/>
      <c r="DQB2" s="818"/>
      <c r="DQC2" s="818"/>
      <c r="DQD2" s="818"/>
      <c r="DQE2" s="818"/>
      <c r="DQF2" s="818"/>
      <c r="DQG2" s="818"/>
      <c r="DQH2" s="818"/>
      <c r="DQI2" s="818"/>
      <c r="DQJ2" s="818"/>
      <c r="DQK2" s="818"/>
      <c r="DQL2" s="818"/>
      <c r="DQM2" s="818"/>
      <c r="DQN2" s="818"/>
      <c r="DQO2" s="818"/>
      <c r="DQP2" s="818"/>
      <c r="DQQ2" s="818"/>
      <c r="DQR2" s="818"/>
      <c r="DQS2" s="818"/>
      <c r="DQT2" s="818"/>
      <c r="DQU2" s="818"/>
      <c r="DQV2" s="818"/>
      <c r="DQW2" s="818"/>
      <c r="DQX2" s="818"/>
      <c r="DQY2" s="818"/>
      <c r="DQZ2" s="818"/>
      <c r="DRA2" s="818"/>
      <c r="DRB2" s="818"/>
      <c r="DRC2" s="818"/>
      <c r="DRD2" s="818"/>
      <c r="DRE2" s="818"/>
      <c r="DRF2" s="818"/>
      <c r="DRG2" s="818"/>
      <c r="DRH2" s="818"/>
      <c r="DRI2" s="818"/>
      <c r="DRJ2" s="818"/>
      <c r="DRK2" s="818"/>
      <c r="DRL2" s="818"/>
      <c r="DRM2" s="818"/>
      <c r="DRN2" s="818"/>
      <c r="DRO2" s="818"/>
      <c r="DRP2" s="818"/>
      <c r="DRQ2" s="818"/>
      <c r="DRR2" s="818"/>
      <c r="DRS2" s="818"/>
      <c r="DRT2" s="818"/>
      <c r="DRU2" s="818"/>
      <c r="DRV2" s="818"/>
      <c r="DRW2" s="818"/>
      <c r="DRX2" s="818"/>
      <c r="DRY2" s="818"/>
      <c r="DRZ2" s="818"/>
      <c r="DSA2" s="818"/>
      <c r="DSB2" s="818"/>
      <c r="DSC2" s="818"/>
      <c r="DSD2" s="818"/>
      <c r="DSE2" s="818"/>
      <c r="DSF2" s="818"/>
      <c r="DSG2" s="818"/>
      <c r="DSH2" s="818"/>
      <c r="DSI2" s="818"/>
      <c r="DSJ2" s="818"/>
      <c r="DSK2" s="818"/>
      <c r="DSL2" s="818"/>
      <c r="DSM2" s="818"/>
      <c r="DSN2" s="818"/>
      <c r="DSO2" s="818"/>
      <c r="DSP2" s="818"/>
      <c r="DSQ2" s="818"/>
      <c r="DSR2" s="818"/>
      <c r="DSS2" s="818"/>
      <c r="DST2" s="818"/>
      <c r="DSU2" s="818"/>
      <c r="DSV2" s="818"/>
      <c r="DSW2" s="818"/>
      <c r="DSX2" s="818"/>
      <c r="DSY2" s="818"/>
      <c r="DSZ2" s="818"/>
      <c r="DTA2" s="818"/>
      <c r="DTB2" s="818"/>
      <c r="DTC2" s="818"/>
      <c r="DTD2" s="818"/>
      <c r="DTE2" s="818"/>
      <c r="DTF2" s="818"/>
      <c r="DTG2" s="818"/>
      <c r="DTH2" s="818"/>
      <c r="DTI2" s="818"/>
      <c r="DTJ2" s="818"/>
      <c r="DTK2" s="818"/>
      <c r="DTL2" s="818"/>
      <c r="DTM2" s="818"/>
      <c r="DTN2" s="818"/>
      <c r="DTO2" s="818"/>
      <c r="DTP2" s="818"/>
      <c r="DTQ2" s="818"/>
      <c r="DTR2" s="818"/>
      <c r="DTS2" s="818"/>
      <c r="DTT2" s="818"/>
      <c r="DTU2" s="818"/>
      <c r="DTV2" s="818"/>
      <c r="DTW2" s="818"/>
      <c r="DTX2" s="818"/>
      <c r="DTY2" s="818"/>
      <c r="DTZ2" s="818"/>
      <c r="DUA2" s="818"/>
      <c r="DUB2" s="818"/>
      <c r="DUC2" s="818"/>
      <c r="DUD2" s="818"/>
      <c r="DUE2" s="818"/>
      <c r="DUF2" s="818"/>
      <c r="DUG2" s="818"/>
      <c r="DUH2" s="818"/>
      <c r="DUI2" s="818"/>
      <c r="DUJ2" s="818"/>
      <c r="DUK2" s="818"/>
      <c r="DUL2" s="818"/>
      <c r="DUM2" s="818"/>
      <c r="DUN2" s="818"/>
      <c r="DUO2" s="818"/>
      <c r="DUP2" s="818"/>
      <c r="DUQ2" s="818"/>
      <c r="DUR2" s="818"/>
      <c r="DUS2" s="818"/>
      <c r="DUT2" s="818"/>
      <c r="DUU2" s="818"/>
      <c r="DUV2" s="818"/>
      <c r="DUW2" s="818"/>
      <c r="DUX2" s="818"/>
      <c r="DUY2" s="818"/>
      <c r="DUZ2" s="818"/>
      <c r="DVA2" s="818"/>
      <c r="DVB2" s="818"/>
      <c r="DVC2" s="818"/>
      <c r="DVD2" s="818"/>
      <c r="DVE2" s="818"/>
      <c r="DVF2" s="818"/>
      <c r="DVG2" s="818"/>
      <c r="DVH2" s="818"/>
      <c r="DVI2" s="818"/>
      <c r="DVJ2" s="818"/>
      <c r="DVK2" s="818"/>
      <c r="DVL2" s="818"/>
      <c r="DVM2" s="818"/>
      <c r="DVN2" s="818"/>
      <c r="DVO2" s="818"/>
      <c r="DVP2" s="818"/>
      <c r="DVQ2" s="818"/>
      <c r="DVR2" s="818"/>
      <c r="DVS2" s="818"/>
      <c r="DVT2" s="818"/>
      <c r="DVU2" s="818"/>
      <c r="DVV2" s="818"/>
      <c r="DVW2" s="818"/>
      <c r="DVX2" s="818"/>
      <c r="DVY2" s="818"/>
      <c r="DVZ2" s="818"/>
      <c r="DWA2" s="818"/>
      <c r="DWB2" s="818"/>
      <c r="DWC2" s="818"/>
      <c r="DWD2" s="818"/>
      <c r="DWE2" s="818"/>
      <c r="DWF2" s="818"/>
      <c r="DWG2" s="818"/>
      <c r="DWH2" s="818"/>
      <c r="DWI2" s="818"/>
      <c r="DWJ2" s="818"/>
      <c r="DWK2" s="818"/>
      <c r="DWL2" s="818"/>
      <c r="DWM2" s="818"/>
      <c r="DWN2" s="818"/>
      <c r="DWO2" s="818"/>
      <c r="DWP2" s="818"/>
      <c r="DWQ2" s="818"/>
      <c r="DWR2" s="818"/>
      <c r="DWS2" s="818"/>
      <c r="DWT2" s="818"/>
      <c r="DWU2" s="818"/>
      <c r="DWV2" s="818"/>
      <c r="DWW2" s="818"/>
      <c r="DWX2" s="818"/>
      <c r="DWY2" s="818"/>
      <c r="DWZ2" s="818"/>
      <c r="DXA2" s="818"/>
      <c r="DXB2" s="818"/>
      <c r="DXC2" s="818"/>
      <c r="DXD2" s="818"/>
      <c r="DXE2" s="818"/>
      <c r="DXF2" s="818"/>
      <c r="DXG2" s="818"/>
      <c r="DXH2" s="818"/>
      <c r="DXI2" s="818"/>
      <c r="DXJ2" s="818"/>
      <c r="DXK2" s="818"/>
      <c r="DXL2" s="818"/>
      <c r="DXM2" s="818"/>
      <c r="DXN2" s="818"/>
      <c r="DXO2" s="818"/>
      <c r="DXP2" s="818"/>
      <c r="DXQ2" s="818"/>
      <c r="DXR2" s="818"/>
      <c r="DXS2" s="818"/>
      <c r="DXT2" s="818"/>
      <c r="DXU2" s="818"/>
      <c r="DXV2" s="818"/>
      <c r="DXW2" s="818"/>
      <c r="DXX2" s="818"/>
      <c r="DXY2" s="818"/>
      <c r="DXZ2" s="818"/>
      <c r="DYA2" s="818"/>
      <c r="DYB2" s="818"/>
      <c r="DYC2" s="818"/>
      <c r="DYD2" s="818"/>
      <c r="DYE2" s="818"/>
      <c r="DYF2" s="818"/>
      <c r="DYG2" s="818"/>
      <c r="DYH2" s="818"/>
      <c r="DYI2" s="818"/>
      <c r="DYJ2" s="818"/>
      <c r="DYK2" s="818"/>
      <c r="DYL2" s="818"/>
      <c r="DYM2" s="818"/>
      <c r="DYN2" s="818"/>
      <c r="DYO2" s="818"/>
      <c r="DYP2" s="818"/>
      <c r="DYQ2" s="818"/>
      <c r="DYR2" s="818"/>
      <c r="DYS2" s="818"/>
      <c r="DYT2" s="818"/>
      <c r="DYU2" s="818"/>
      <c r="DYV2" s="818"/>
      <c r="DYW2" s="818"/>
      <c r="DYX2" s="818"/>
      <c r="DYY2" s="818"/>
      <c r="DYZ2" s="818"/>
      <c r="DZA2" s="818"/>
      <c r="DZB2" s="818"/>
      <c r="DZC2" s="818"/>
      <c r="DZD2" s="818"/>
      <c r="DZE2" s="818"/>
      <c r="DZF2" s="818"/>
      <c r="DZG2" s="818"/>
      <c r="DZH2" s="818"/>
      <c r="DZI2" s="818"/>
      <c r="DZJ2" s="818"/>
      <c r="DZK2" s="818"/>
      <c r="DZL2" s="818"/>
      <c r="DZM2" s="818"/>
      <c r="DZN2" s="818"/>
      <c r="DZO2" s="818"/>
      <c r="DZP2" s="818"/>
      <c r="DZQ2" s="818"/>
      <c r="DZR2" s="818"/>
      <c r="DZS2" s="818"/>
      <c r="DZT2" s="818"/>
      <c r="DZU2" s="818"/>
      <c r="DZV2" s="818"/>
      <c r="DZW2" s="818"/>
      <c r="DZX2" s="818"/>
      <c r="DZY2" s="818"/>
      <c r="DZZ2" s="818"/>
      <c r="EAA2" s="818"/>
      <c r="EAB2" s="818"/>
      <c r="EAC2" s="818"/>
      <c r="EAD2" s="818"/>
      <c r="EAE2" s="818"/>
      <c r="EAF2" s="818"/>
      <c r="EAG2" s="818"/>
      <c r="EAH2" s="818"/>
      <c r="EAI2" s="818"/>
      <c r="EAJ2" s="818"/>
      <c r="EAK2" s="818"/>
      <c r="EAL2" s="818"/>
      <c r="EAM2" s="818"/>
      <c r="EAN2" s="818"/>
      <c r="EAO2" s="818"/>
      <c r="EAP2" s="818"/>
      <c r="EAQ2" s="818"/>
      <c r="EAR2" s="818"/>
      <c r="EAS2" s="818"/>
      <c r="EAT2" s="818"/>
      <c r="EAU2" s="818"/>
      <c r="EAV2" s="818"/>
      <c r="EAW2" s="818"/>
      <c r="EAX2" s="818"/>
      <c r="EAY2" s="818"/>
      <c r="EAZ2" s="818"/>
      <c r="EBA2" s="818"/>
      <c r="EBB2" s="818"/>
      <c r="EBC2" s="818"/>
      <c r="EBD2" s="818"/>
      <c r="EBE2" s="818"/>
      <c r="EBF2" s="818"/>
      <c r="EBG2" s="818"/>
      <c r="EBH2" s="818"/>
      <c r="EBI2" s="818"/>
      <c r="EBJ2" s="818"/>
      <c r="EBK2" s="818"/>
      <c r="EBL2" s="818"/>
      <c r="EBM2" s="818"/>
      <c r="EBN2" s="818"/>
      <c r="EBO2" s="818"/>
      <c r="EBP2" s="818"/>
      <c r="EBQ2" s="818"/>
      <c r="EBR2" s="818"/>
      <c r="EBS2" s="818"/>
      <c r="EBT2" s="818"/>
      <c r="EBU2" s="818"/>
      <c r="EBV2" s="818"/>
      <c r="EBW2" s="818"/>
      <c r="EBX2" s="818"/>
      <c r="EBY2" s="818"/>
      <c r="EBZ2" s="818"/>
      <c r="ECA2" s="818"/>
      <c r="ECB2" s="818"/>
      <c r="ECC2" s="818"/>
      <c r="ECD2" s="818"/>
      <c r="ECE2" s="818"/>
      <c r="ECF2" s="818"/>
      <c r="ECG2" s="818"/>
      <c r="ECH2" s="818"/>
      <c r="ECI2" s="818"/>
      <c r="ECJ2" s="818"/>
      <c r="ECK2" s="818"/>
      <c r="ECL2" s="818"/>
      <c r="ECM2" s="818"/>
      <c r="ECN2" s="818"/>
      <c r="ECO2" s="818"/>
      <c r="ECP2" s="818"/>
      <c r="ECQ2" s="818"/>
      <c r="ECR2" s="818"/>
      <c r="ECS2" s="818"/>
      <c r="ECT2" s="818"/>
      <c r="ECU2" s="818"/>
      <c r="ECV2" s="818"/>
      <c r="ECW2" s="818"/>
      <c r="ECX2" s="818"/>
      <c r="ECY2" s="818"/>
      <c r="ECZ2" s="818"/>
      <c r="EDA2" s="818"/>
      <c r="EDB2" s="818"/>
      <c r="EDC2" s="818"/>
      <c r="EDD2" s="818"/>
      <c r="EDE2" s="818"/>
      <c r="EDF2" s="818"/>
      <c r="EDG2" s="818"/>
      <c r="EDH2" s="818"/>
      <c r="EDI2" s="818"/>
      <c r="EDJ2" s="818"/>
      <c r="EDK2" s="818"/>
      <c r="EDL2" s="818"/>
      <c r="EDM2" s="818"/>
      <c r="EDN2" s="818"/>
      <c r="EDO2" s="818"/>
      <c r="EDP2" s="818"/>
      <c r="EDQ2" s="818"/>
      <c r="EDR2" s="818"/>
      <c r="EDS2" s="818"/>
      <c r="EDT2" s="818"/>
      <c r="EDU2" s="818"/>
      <c r="EDV2" s="818"/>
      <c r="EDW2" s="818"/>
      <c r="EDX2" s="818"/>
      <c r="EDY2" s="818"/>
      <c r="EDZ2" s="818"/>
      <c r="EEA2" s="818"/>
      <c r="EEB2" s="818"/>
      <c r="EEC2" s="818"/>
      <c r="EED2" s="818"/>
      <c r="EEE2" s="818"/>
      <c r="EEF2" s="818"/>
      <c r="EEG2" s="818"/>
      <c r="EEH2" s="818"/>
      <c r="EEI2" s="818"/>
      <c r="EEJ2" s="818"/>
      <c r="EEK2" s="818"/>
      <c r="EEL2" s="818"/>
      <c r="EEM2" s="818"/>
      <c r="EEN2" s="818"/>
      <c r="EEO2" s="818"/>
      <c r="EEP2" s="818"/>
      <c r="EEQ2" s="818"/>
      <c r="EER2" s="818"/>
      <c r="EES2" s="818"/>
      <c r="EET2" s="818"/>
      <c r="EEU2" s="818"/>
      <c r="EEV2" s="818"/>
      <c r="EEW2" s="818"/>
      <c r="EEX2" s="818"/>
      <c r="EEY2" s="818"/>
      <c r="EEZ2" s="818"/>
      <c r="EFA2" s="818"/>
      <c r="EFB2" s="818"/>
      <c r="EFC2" s="818"/>
      <c r="EFD2" s="818"/>
      <c r="EFE2" s="818"/>
      <c r="EFF2" s="818"/>
      <c r="EFG2" s="818"/>
      <c r="EFH2" s="818"/>
      <c r="EFI2" s="818"/>
      <c r="EFJ2" s="818"/>
      <c r="EFK2" s="818"/>
      <c r="EFL2" s="818"/>
      <c r="EFM2" s="818"/>
      <c r="EFN2" s="818"/>
      <c r="EFO2" s="818"/>
      <c r="EFP2" s="818"/>
      <c r="EFQ2" s="818"/>
      <c r="EFR2" s="818"/>
      <c r="EFS2" s="818"/>
      <c r="EFT2" s="818"/>
      <c r="EFU2" s="818"/>
      <c r="EFV2" s="818"/>
      <c r="EFW2" s="818"/>
      <c r="EFX2" s="818"/>
      <c r="EFY2" s="818"/>
      <c r="EFZ2" s="818"/>
      <c r="EGA2" s="818"/>
      <c r="EGB2" s="818"/>
      <c r="EGC2" s="818"/>
      <c r="EGD2" s="818"/>
      <c r="EGE2" s="818"/>
      <c r="EGF2" s="818"/>
      <c r="EGG2" s="818"/>
      <c r="EGH2" s="818"/>
      <c r="EGI2" s="818"/>
      <c r="EGJ2" s="818"/>
      <c r="EGK2" s="818"/>
      <c r="EGL2" s="818"/>
      <c r="EGM2" s="818"/>
      <c r="EGN2" s="818"/>
      <c r="EGO2" s="818"/>
      <c r="EGP2" s="818"/>
      <c r="EGQ2" s="818"/>
      <c r="EGR2" s="818"/>
      <c r="EGS2" s="818"/>
      <c r="EGT2" s="818"/>
      <c r="EGU2" s="818"/>
      <c r="EGV2" s="818"/>
      <c r="EGW2" s="818"/>
      <c r="EGX2" s="818"/>
      <c r="EGY2" s="818"/>
      <c r="EGZ2" s="818"/>
      <c r="EHA2" s="818"/>
      <c r="EHB2" s="818"/>
      <c r="EHC2" s="818"/>
      <c r="EHD2" s="818"/>
      <c r="EHE2" s="818"/>
      <c r="EHF2" s="818"/>
      <c r="EHG2" s="818"/>
      <c r="EHH2" s="818"/>
      <c r="EHI2" s="818"/>
      <c r="EHJ2" s="818"/>
      <c r="EHK2" s="818"/>
      <c r="EHL2" s="818"/>
      <c r="EHM2" s="818"/>
      <c r="EHN2" s="818"/>
      <c r="EHO2" s="818"/>
      <c r="EHP2" s="818"/>
      <c r="EHQ2" s="818"/>
      <c r="EHR2" s="818"/>
      <c r="EHS2" s="818"/>
      <c r="EHT2" s="818"/>
      <c r="EHU2" s="818"/>
      <c r="EHV2" s="818"/>
      <c r="EHW2" s="818"/>
      <c r="EHX2" s="818"/>
      <c r="EHY2" s="818"/>
      <c r="EHZ2" s="818"/>
      <c r="EIA2" s="818"/>
      <c r="EIB2" s="818"/>
      <c r="EIC2" s="818"/>
      <c r="EID2" s="818"/>
      <c r="EIE2" s="818"/>
      <c r="EIF2" s="818"/>
      <c r="EIG2" s="818"/>
      <c r="EIH2" s="818"/>
      <c r="EII2" s="818"/>
      <c r="EIJ2" s="818"/>
      <c r="EIK2" s="818"/>
      <c r="EIL2" s="818"/>
      <c r="EIM2" s="818"/>
      <c r="EIN2" s="818"/>
      <c r="EIO2" s="818"/>
      <c r="EIP2" s="818"/>
      <c r="EIQ2" s="818"/>
      <c r="EIR2" s="818"/>
      <c r="EIS2" s="818"/>
      <c r="EIT2" s="818"/>
      <c r="EIU2" s="818"/>
      <c r="EIV2" s="818"/>
      <c r="EIW2" s="818"/>
      <c r="EIX2" s="818"/>
      <c r="EIY2" s="818"/>
      <c r="EIZ2" s="818"/>
      <c r="EJA2" s="818"/>
      <c r="EJB2" s="818"/>
      <c r="EJC2" s="818"/>
      <c r="EJD2" s="818"/>
      <c r="EJE2" s="818"/>
      <c r="EJF2" s="818"/>
      <c r="EJG2" s="818"/>
      <c r="EJH2" s="818"/>
      <c r="EJI2" s="818"/>
      <c r="EJJ2" s="818"/>
      <c r="EJK2" s="818"/>
      <c r="EJL2" s="818"/>
      <c r="EJM2" s="818"/>
      <c r="EJN2" s="818"/>
      <c r="EJO2" s="818"/>
      <c r="EJP2" s="818"/>
      <c r="EJQ2" s="818"/>
      <c r="EJR2" s="818"/>
      <c r="EJS2" s="818"/>
      <c r="EJT2" s="818"/>
      <c r="EJU2" s="818"/>
      <c r="EJV2" s="818"/>
      <c r="EJW2" s="818"/>
      <c r="EJX2" s="818"/>
      <c r="EJY2" s="818"/>
      <c r="EJZ2" s="818"/>
      <c r="EKA2" s="818"/>
      <c r="EKB2" s="818"/>
      <c r="EKC2" s="818"/>
      <c r="EKD2" s="818"/>
      <c r="EKE2" s="818"/>
      <c r="EKF2" s="818"/>
      <c r="EKG2" s="818"/>
      <c r="EKH2" s="818"/>
      <c r="EKI2" s="818"/>
      <c r="EKJ2" s="818"/>
      <c r="EKK2" s="818"/>
      <c r="EKL2" s="818"/>
      <c r="EKM2" s="818"/>
      <c r="EKN2" s="818"/>
      <c r="EKO2" s="818"/>
      <c r="EKP2" s="818"/>
      <c r="EKQ2" s="818"/>
      <c r="EKR2" s="818"/>
      <c r="EKS2" s="818"/>
      <c r="EKT2" s="818"/>
      <c r="EKU2" s="818"/>
      <c r="EKV2" s="818"/>
      <c r="EKW2" s="818"/>
      <c r="EKX2" s="818"/>
      <c r="EKY2" s="818"/>
      <c r="EKZ2" s="818"/>
      <c r="ELA2" s="818"/>
      <c r="ELB2" s="818"/>
      <c r="ELC2" s="818"/>
      <c r="ELD2" s="818"/>
      <c r="ELE2" s="818"/>
      <c r="ELF2" s="818"/>
      <c r="ELG2" s="818"/>
      <c r="ELH2" s="818"/>
      <c r="ELI2" s="818"/>
      <c r="ELJ2" s="818"/>
      <c r="ELK2" s="818"/>
      <c r="ELL2" s="818"/>
      <c r="ELM2" s="818"/>
      <c r="ELN2" s="818"/>
      <c r="ELO2" s="818"/>
      <c r="ELP2" s="818"/>
      <c r="ELQ2" s="818"/>
      <c r="ELR2" s="818"/>
      <c r="ELS2" s="818"/>
      <c r="ELT2" s="818"/>
      <c r="ELU2" s="818"/>
      <c r="ELV2" s="818"/>
      <c r="ELW2" s="818"/>
      <c r="ELX2" s="818"/>
      <c r="ELY2" s="818"/>
      <c r="ELZ2" s="818"/>
      <c r="EMA2" s="818"/>
      <c r="EMB2" s="818"/>
      <c r="EMC2" s="818"/>
      <c r="EMD2" s="818"/>
      <c r="EME2" s="818"/>
      <c r="EMF2" s="818"/>
      <c r="EMG2" s="818"/>
      <c r="EMH2" s="818"/>
      <c r="EMI2" s="818"/>
      <c r="EMJ2" s="818"/>
      <c r="EMK2" s="818"/>
      <c r="EML2" s="818"/>
      <c r="EMM2" s="818"/>
      <c r="EMN2" s="818"/>
      <c r="EMO2" s="818"/>
      <c r="EMP2" s="818"/>
      <c r="EMQ2" s="818"/>
      <c r="EMR2" s="818"/>
      <c r="EMS2" s="818"/>
      <c r="EMT2" s="818"/>
      <c r="EMU2" s="818"/>
      <c r="EMV2" s="818"/>
      <c r="EMW2" s="818"/>
      <c r="EMX2" s="818"/>
      <c r="EMY2" s="818"/>
      <c r="EMZ2" s="818"/>
      <c r="ENA2" s="818"/>
      <c r="ENB2" s="818"/>
      <c r="ENC2" s="818"/>
      <c r="END2" s="818"/>
      <c r="ENE2" s="818"/>
      <c r="ENF2" s="818"/>
      <c r="ENG2" s="818"/>
      <c r="ENH2" s="818"/>
      <c r="ENI2" s="818"/>
      <c r="ENJ2" s="818"/>
      <c r="ENK2" s="818"/>
      <c r="ENL2" s="818"/>
      <c r="ENM2" s="818"/>
      <c r="ENN2" s="818"/>
      <c r="ENO2" s="818"/>
      <c r="ENP2" s="818"/>
      <c r="ENQ2" s="818"/>
      <c r="ENR2" s="818"/>
      <c r="ENS2" s="818"/>
      <c r="ENT2" s="818"/>
      <c r="ENU2" s="818"/>
      <c r="ENV2" s="818"/>
      <c r="ENW2" s="818"/>
      <c r="ENX2" s="818"/>
      <c r="ENY2" s="818"/>
      <c r="ENZ2" s="818"/>
      <c r="EOA2" s="818"/>
      <c r="EOB2" s="818"/>
      <c r="EOC2" s="818"/>
      <c r="EOD2" s="818"/>
      <c r="EOE2" s="818"/>
      <c r="EOF2" s="818"/>
      <c r="EOG2" s="818"/>
      <c r="EOH2" s="818"/>
      <c r="EOI2" s="818"/>
      <c r="EOJ2" s="818"/>
      <c r="EOK2" s="818"/>
      <c r="EOL2" s="818"/>
      <c r="EOM2" s="818"/>
      <c r="EON2" s="818"/>
      <c r="EOO2" s="818"/>
      <c r="EOP2" s="818"/>
      <c r="EOQ2" s="818"/>
      <c r="EOR2" s="818"/>
      <c r="EOS2" s="818"/>
      <c r="EOT2" s="818"/>
      <c r="EOU2" s="818"/>
      <c r="EOV2" s="818"/>
      <c r="EOW2" s="818"/>
      <c r="EOX2" s="818"/>
      <c r="EOY2" s="818"/>
      <c r="EOZ2" s="818"/>
      <c r="EPA2" s="818"/>
      <c r="EPB2" s="818"/>
      <c r="EPC2" s="818"/>
      <c r="EPD2" s="818"/>
      <c r="EPE2" s="818"/>
      <c r="EPF2" s="818"/>
      <c r="EPG2" s="818"/>
      <c r="EPH2" s="818"/>
      <c r="EPI2" s="818"/>
      <c r="EPJ2" s="818"/>
      <c r="EPK2" s="818"/>
      <c r="EPL2" s="818"/>
      <c r="EPM2" s="818"/>
      <c r="EPN2" s="818"/>
      <c r="EPO2" s="818"/>
      <c r="EPP2" s="818"/>
      <c r="EPQ2" s="818"/>
      <c r="EPR2" s="818"/>
      <c r="EPS2" s="818"/>
      <c r="EPT2" s="818"/>
      <c r="EPU2" s="818"/>
      <c r="EPV2" s="818"/>
      <c r="EPW2" s="818"/>
      <c r="EPX2" s="818"/>
      <c r="EPY2" s="818"/>
      <c r="EPZ2" s="818"/>
      <c r="EQA2" s="818"/>
      <c r="EQB2" s="818"/>
      <c r="EQC2" s="818"/>
      <c r="EQD2" s="818"/>
      <c r="EQE2" s="818"/>
      <c r="EQF2" s="818"/>
      <c r="EQG2" s="818"/>
      <c r="EQH2" s="818"/>
      <c r="EQI2" s="818"/>
      <c r="EQJ2" s="818"/>
      <c r="EQK2" s="818"/>
      <c r="EQL2" s="818"/>
      <c r="EQM2" s="818"/>
      <c r="EQN2" s="818"/>
      <c r="EQO2" s="818"/>
      <c r="EQP2" s="818"/>
      <c r="EQQ2" s="818"/>
      <c r="EQR2" s="818"/>
      <c r="EQS2" s="818"/>
      <c r="EQT2" s="818"/>
      <c r="EQU2" s="818"/>
      <c r="EQV2" s="818"/>
      <c r="EQW2" s="818"/>
      <c r="EQX2" s="818"/>
      <c r="EQY2" s="818"/>
      <c r="EQZ2" s="818"/>
      <c r="ERA2" s="818"/>
      <c r="ERB2" s="818"/>
      <c r="ERC2" s="818"/>
      <c r="ERD2" s="818"/>
      <c r="ERE2" s="818"/>
      <c r="ERF2" s="818"/>
      <c r="ERG2" s="818"/>
      <c r="ERH2" s="818"/>
      <c r="ERI2" s="818"/>
      <c r="ERJ2" s="818"/>
      <c r="ERK2" s="818"/>
      <c r="ERL2" s="818"/>
      <c r="ERM2" s="818"/>
      <c r="ERN2" s="818"/>
      <c r="ERO2" s="818"/>
      <c r="ERP2" s="818"/>
      <c r="ERQ2" s="818"/>
      <c r="ERR2" s="818"/>
      <c r="ERS2" s="818"/>
      <c r="ERT2" s="818"/>
      <c r="ERU2" s="818"/>
      <c r="ERV2" s="818"/>
      <c r="ERW2" s="818"/>
      <c r="ERX2" s="818"/>
      <c r="ERY2" s="818"/>
      <c r="ERZ2" s="818"/>
      <c r="ESA2" s="818"/>
      <c r="ESB2" s="818"/>
      <c r="ESC2" s="818"/>
      <c r="ESD2" s="818"/>
      <c r="ESE2" s="818"/>
      <c r="ESF2" s="818"/>
      <c r="ESG2" s="818"/>
      <c r="ESH2" s="818"/>
      <c r="ESI2" s="818"/>
      <c r="ESJ2" s="818"/>
      <c r="ESK2" s="818"/>
      <c r="ESL2" s="818"/>
      <c r="ESM2" s="818"/>
      <c r="ESN2" s="818"/>
      <c r="ESO2" s="818"/>
      <c r="ESP2" s="818"/>
      <c r="ESQ2" s="818"/>
      <c r="ESR2" s="818"/>
      <c r="ESS2" s="818"/>
      <c r="EST2" s="818"/>
      <c r="ESU2" s="818"/>
      <c r="ESV2" s="818"/>
      <c r="ESW2" s="818"/>
      <c r="ESX2" s="818"/>
      <c r="ESY2" s="818"/>
      <c r="ESZ2" s="818"/>
      <c r="ETA2" s="818"/>
      <c r="ETB2" s="818"/>
      <c r="ETC2" s="818"/>
      <c r="ETD2" s="818"/>
      <c r="ETE2" s="818"/>
      <c r="ETF2" s="818"/>
      <c r="ETG2" s="818"/>
      <c r="ETH2" s="818"/>
      <c r="ETI2" s="818"/>
      <c r="ETJ2" s="818"/>
      <c r="ETK2" s="818"/>
      <c r="ETL2" s="818"/>
      <c r="ETM2" s="818"/>
      <c r="ETN2" s="818"/>
      <c r="ETO2" s="818"/>
      <c r="ETP2" s="818"/>
      <c r="ETQ2" s="818"/>
      <c r="ETR2" s="818"/>
      <c r="ETS2" s="818"/>
      <c r="ETT2" s="818"/>
      <c r="ETU2" s="818"/>
      <c r="ETV2" s="818"/>
      <c r="ETW2" s="818"/>
      <c r="ETX2" s="818"/>
      <c r="ETY2" s="818"/>
      <c r="ETZ2" s="818"/>
      <c r="EUA2" s="818"/>
      <c r="EUB2" s="818"/>
      <c r="EUC2" s="818"/>
      <c r="EUD2" s="818"/>
      <c r="EUE2" s="818"/>
      <c r="EUF2" s="818"/>
      <c r="EUG2" s="818"/>
      <c r="EUH2" s="818"/>
      <c r="EUI2" s="818"/>
      <c r="EUJ2" s="818"/>
      <c r="EUK2" s="818"/>
      <c r="EUL2" s="818"/>
      <c r="EUM2" s="818"/>
      <c r="EUN2" s="818"/>
      <c r="EUO2" s="818"/>
      <c r="EUP2" s="818"/>
      <c r="EUQ2" s="818"/>
      <c r="EUR2" s="818"/>
      <c r="EUS2" s="818"/>
      <c r="EUT2" s="818"/>
      <c r="EUU2" s="818"/>
      <c r="EUV2" s="818"/>
      <c r="EUW2" s="818"/>
      <c r="EUX2" s="818"/>
      <c r="EUY2" s="818"/>
      <c r="EUZ2" s="818"/>
      <c r="EVA2" s="818"/>
      <c r="EVB2" s="818"/>
      <c r="EVC2" s="818"/>
      <c r="EVD2" s="818"/>
      <c r="EVE2" s="818"/>
      <c r="EVF2" s="818"/>
      <c r="EVG2" s="818"/>
      <c r="EVH2" s="818"/>
      <c r="EVI2" s="818"/>
      <c r="EVJ2" s="818"/>
      <c r="EVK2" s="818"/>
      <c r="EVL2" s="818"/>
      <c r="EVM2" s="818"/>
      <c r="EVN2" s="818"/>
      <c r="EVO2" s="818"/>
      <c r="EVP2" s="818"/>
      <c r="EVQ2" s="818"/>
      <c r="EVR2" s="818"/>
      <c r="EVS2" s="818"/>
      <c r="EVT2" s="818"/>
      <c r="EVU2" s="818"/>
      <c r="EVV2" s="818"/>
      <c r="EVW2" s="818"/>
      <c r="EVX2" s="818"/>
      <c r="EVY2" s="818"/>
      <c r="EVZ2" s="818"/>
      <c r="EWA2" s="818"/>
      <c r="EWB2" s="818"/>
      <c r="EWC2" s="818"/>
      <c r="EWD2" s="818"/>
      <c r="EWE2" s="818"/>
      <c r="EWF2" s="818"/>
      <c r="EWG2" s="818"/>
      <c r="EWH2" s="818"/>
      <c r="EWI2" s="818"/>
      <c r="EWJ2" s="818"/>
      <c r="EWK2" s="818"/>
      <c r="EWL2" s="818"/>
      <c r="EWM2" s="818"/>
      <c r="EWN2" s="818"/>
      <c r="EWO2" s="818"/>
      <c r="EWP2" s="818"/>
      <c r="EWQ2" s="818"/>
      <c r="EWR2" s="818"/>
      <c r="EWS2" s="818"/>
      <c r="EWT2" s="818"/>
      <c r="EWU2" s="818"/>
      <c r="EWV2" s="818"/>
      <c r="EWW2" s="818"/>
      <c r="EWX2" s="818"/>
      <c r="EWY2" s="818"/>
      <c r="EWZ2" s="818"/>
      <c r="EXA2" s="818"/>
      <c r="EXB2" s="818"/>
      <c r="EXC2" s="818"/>
      <c r="EXD2" s="818"/>
      <c r="EXE2" s="818"/>
      <c r="EXF2" s="818"/>
      <c r="EXG2" s="818"/>
      <c r="EXH2" s="818"/>
      <c r="EXI2" s="818"/>
      <c r="EXJ2" s="818"/>
      <c r="EXK2" s="818"/>
      <c r="EXL2" s="818"/>
      <c r="EXM2" s="818"/>
      <c r="EXN2" s="818"/>
      <c r="EXO2" s="818"/>
      <c r="EXP2" s="818"/>
      <c r="EXQ2" s="818"/>
      <c r="EXR2" s="818"/>
      <c r="EXS2" s="818"/>
      <c r="EXT2" s="818"/>
      <c r="EXU2" s="818"/>
      <c r="EXV2" s="818"/>
      <c r="EXW2" s="818"/>
      <c r="EXX2" s="818"/>
      <c r="EXY2" s="818"/>
      <c r="EXZ2" s="818"/>
      <c r="EYA2" s="818"/>
      <c r="EYB2" s="818"/>
      <c r="EYC2" s="818"/>
      <c r="EYD2" s="818"/>
      <c r="EYE2" s="818"/>
      <c r="EYF2" s="818"/>
      <c r="EYG2" s="818"/>
      <c r="EYH2" s="818"/>
      <c r="EYI2" s="818"/>
      <c r="EYJ2" s="818"/>
      <c r="EYK2" s="818"/>
      <c r="EYL2" s="818"/>
      <c r="EYM2" s="818"/>
      <c r="EYN2" s="818"/>
      <c r="EYO2" s="818"/>
      <c r="EYP2" s="818"/>
      <c r="EYQ2" s="818"/>
      <c r="EYR2" s="818"/>
      <c r="EYS2" s="818"/>
      <c r="EYT2" s="818"/>
      <c r="EYU2" s="818"/>
      <c r="EYV2" s="818"/>
      <c r="EYW2" s="818"/>
      <c r="EYX2" s="818"/>
      <c r="EYY2" s="818"/>
      <c r="EYZ2" s="818"/>
      <c r="EZA2" s="818"/>
      <c r="EZB2" s="818"/>
      <c r="EZC2" s="818"/>
      <c r="EZD2" s="818"/>
      <c r="EZE2" s="818"/>
      <c r="EZF2" s="818"/>
      <c r="EZG2" s="818"/>
      <c r="EZH2" s="818"/>
      <c r="EZI2" s="818"/>
      <c r="EZJ2" s="818"/>
      <c r="EZK2" s="818"/>
      <c r="EZL2" s="818"/>
      <c r="EZM2" s="818"/>
      <c r="EZN2" s="818"/>
      <c r="EZO2" s="818"/>
      <c r="EZP2" s="818"/>
      <c r="EZQ2" s="818"/>
      <c r="EZR2" s="818"/>
      <c r="EZS2" s="818"/>
      <c r="EZT2" s="818"/>
      <c r="EZU2" s="818"/>
      <c r="EZV2" s="818"/>
      <c r="EZW2" s="818"/>
      <c r="EZX2" s="818"/>
      <c r="EZY2" s="818"/>
      <c r="EZZ2" s="818"/>
      <c r="FAA2" s="818"/>
      <c r="FAB2" s="818"/>
      <c r="FAC2" s="818"/>
      <c r="FAD2" s="818"/>
      <c r="FAE2" s="818"/>
      <c r="FAF2" s="818"/>
      <c r="FAG2" s="818"/>
      <c r="FAH2" s="818"/>
      <c r="FAI2" s="818"/>
      <c r="FAJ2" s="818"/>
      <c r="FAK2" s="818"/>
      <c r="FAL2" s="818"/>
      <c r="FAM2" s="818"/>
      <c r="FAN2" s="818"/>
      <c r="FAO2" s="818"/>
      <c r="FAP2" s="818"/>
      <c r="FAQ2" s="818"/>
      <c r="FAR2" s="818"/>
      <c r="FAS2" s="818"/>
      <c r="FAT2" s="818"/>
      <c r="FAU2" s="818"/>
      <c r="FAV2" s="818"/>
      <c r="FAW2" s="818"/>
      <c r="FAX2" s="818"/>
      <c r="FAY2" s="818"/>
      <c r="FAZ2" s="818"/>
      <c r="FBA2" s="818"/>
      <c r="FBB2" s="818"/>
      <c r="FBC2" s="818"/>
      <c r="FBD2" s="818"/>
      <c r="FBE2" s="818"/>
      <c r="FBF2" s="818"/>
      <c r="FBG2" s="818"/>
      <c r="FBH2" s="818"/>
      <c r="FBI2" s="818"/>
      <c r="FBJ2" s="818"/>
      <c r="FBK2" s="818"/>
      <c r="FBL2" s="818"/>
      <c r="FBM2" s="818"/>
      <c r="FBN2" s="818"/>
      <c r="FBO2" s="818"/>
      <c r="FBP2" s="818"/>
      <c r="FBQ2" s="818"/>
      <c r="FBR2" s="818"/>
      <c r="FBS2" s="818"/>
      <c r="FBT2" s="818"/>
      <c r="FBU2" s="818"/>
      <c r="FBV2" s="818"/>
      <c r="FBW2" s="818"/>
      <c r="FBX2" s="818"/>
      <c r="FBY2" s="818"/>
      <c r="FBZ2" s="818"/>
      <c r="FCA2" s="818"/>
      <c r="FCB2" s="818"/>
      <c r="FCC2" s="818"/>
      <c r="FCD2" s="818"/>
      <c r="FCE2" s="818"/>
      <c r="FCF2" s="818"/>
      <c r="FCG2" s="818"/>
      <c r="FCH2" s="818"/>
      <c r="FCI2" s="818"/>
      <c r="FCJ2" s="818"/>
      <c r="FCK2" s="818"/>
      <c r="FCL2" s="818"/>
      <c r="FCM2" s="818"/>
      <c r="FCN2" s="818"/>
      <c r="FCO2" s="818"/>
      <c r="FCP2" s="818"/>
      <c r="FCQ2" s="818"/>
      <c r="FCR2" s="818"/>
      <c r="FCS2" s="818"/>
      <c r="FCT2" s="818"/>
      <c r="FCU2" s="818"/>
      <c r="FCV2" s="818"/>
      <c r="FCW2" s="818"/>
      <c r="FCX2" s="818"/>
      <c r="FCY2" s="818"/>
      <c r="FCZ2" s="818"/>
      <c r="FDA2" s="818"/>
      <c r="FDB2" s="818"/>
      <c r="FDC2" s="818"/>
      <c r="FDD2" s="818"/>
      <c r="FDE2" s="818"/>
      <c r="FDF2" s="818"/>
      <c r="FDG2" s="818"/>
      <c r="FDH2" s="818"/>
      <c r="FDI2" s="818"/>
      <c r="FDJ2" s="818"/>
      <c r="FDK2" s="818"/>
      <c r="FDL2" s="818"/>
      <c r="FDM2" s="818"/>
      <c r="FDN2" s="818"/>
      <c r="FDO2" s="818"/>
      <c r="FDP2" s="818"/>
      <c r="FDQ2" s="818"/>
      <c r="FDR2" s="818"/>
      <c r="FDS2" s="818"/>
      <c r="FDT2" s="818"/>
      <c r="FDU2" s="818"/>
      <c r="FDV2" s="818"/>
      <c r="FDW2" s="818"/>
      <c r="FDX2" s="818"/>
      <c r="FDY2" s="818"/>
      <c r="FDZ2" s="818"/>
      <c r="FEA2" s="818"/>
      <c r="FEB2" s="818"/>
      <c r="FEC2" s="818"/>
      <c r="FED2" s="818"/>
      <c r="FEE2" s="818"/>
      <c r="FEF2" s="818"/>
      <c r="FEG2" s="818"/>
      <c r="FEH2" s="818"/>
      <c r="FEI2" s="818"/>
      <c r="FEJ2" s="818"/>
      <c r="FEK2" s="818"/>
      <c r="FEL2" s="818"/>
      <c r="FEM2" s="818"/>
      <c r="FEN2" s="818"/>
      <c r="FEO2" s="818"/>
      <c r="FEP2" s="818"/>
      <c r="FEQ2" s="818"/>
      <c r="FER2" s="818"/>
      <c r="FES2" s="818"/>
      <c r="FET2" s="818"/>
      <c r="FEU2" s="818"/>
      <c r="FEV2" s="818"/>
      <c r="FEW2" s="818"/>
      <c r="FEX2" s="818"/>
      <c r="FEY2" s="818"/>
      <c r="FEZ2" s="818"/>
      <c r="FFA2" s="818"/>
      <c r="FFB2" s="818"/>
      <c r="FFC2" s="818"/>
      <c r="FFD2" s="818"/>
      <c r="FFE2" s="818"/>
      <c r="FFF2" s="818"/>
      <c r="FFG2" s="818"/>
      <c r="FFH2" s="818"/>
      <c r="FFI2" s="818"/>
      <c r="FFJ2" s="818"/>
      <c r="FFK2" s="818"/>
      <c r="FFL2" s="818"/>
      <c r="FFM2" s="818"/>
      <c r="FFN2" s="818"/>
      <c r="FFO2" s="818"/>
      <c r="FFP2" s="818"/>
      <c r="FFQ2" s="818"/>
      <c r="FFR2" s="818"/>
      <c r="FFS2" s="818"/>
      <c r="FFT2" s="818"/>
      <c r="FFU2" s="818"/>
      <c r="FFV2" s="818"/>
      <c r="FFW2" s="818"/>
      <c r="FFX2" s="818"/>
      <c r="FFY2" s="818"/>
      <c r="FFZ2" s="818"/>
      <c r="FGA2" s="818"/>
      <c r="FGB2" s="818"/>
      <c r="FGC2" s="818"/>
      <c r="FGD2" s="818"/>
      <c r="FGE2" s="818"/>
      <c r="FGF2" s="818"/>
      <c r="FGG2" s="818"/>
      <c r="FGH2" s="818"/>
      <c r="FGI2" s="818"/>
      <c r="FGJ2" s="818"/>
      <c r="FGK2" s="818"/>
      <c r="FGL2" s="818"/>
      <c r="FGM2" s="818"/>
      <c r="FGN2" s="818"/>
      <c r="FGO2" s="818"/>
      <c r="FGP2" s="818"/>
      <c r="FGQ2" s="818"/>
      <c r="FGR2" s="818"/>
      <c r="FGS2" s="818"/>
      <c r="FGT2" s="818"/>
      <c r="FGU2" s="818"/>
      <c r="FGV2" s="818"/>
      <c r="FGW2" s="818"/>
      <c r="FGX2" s="818"/>
      <c r="FGY2" s="818"/>
      <c r="FGZ2" s="818"/>
      <c r="FHA2" s="818"/>
      <c r="FHB2" s="818"/>
      <c r="FHC2" s="818"/>
      <c r="FHD2" s="818"/>
      <c r="FHE2" s="818"/>
      <c r="FHF2" s="818"/>
      <c r="FHG2" s="818"/>
      <c r="FHH2" s="818"/>
      <c r="FHI2" s="818"/>
      <c r="FHJ2" s="818"/>
      <c r="FHK2" s="818"/>
      <c r="FHL2" s="818"/>
      <c r="FHM2" s="818"/>
      <c r="FHN2" s="818"/>
      <c r="FHO2" s="818"/>
      <c r="FHP2" s="818"/>
      <c r="FHQ2" s="818"/>
      <c r="FHR2" s="818"/>
      <c r="FHS2" s="818"/>
      <c r="FHT2" s="818"/>
      <c r="FHU2" s="818"/>
      <c r="FHV2" s="818"/>
      <c r="FHW2" s="818"/>
      <c r="FHX2" s="818"/>
      <c r="FHY2" s="818"/>
      <c r="FHZ2" s="818"/>
      <c r="FIA2" s="818"/>
      <c r="FIB2" s="818"/>
      <c r="FIC2" s="818"/>
      <c r="FID2" s="818"/>
      <c r="FIE2" s="818"/>
      <c r="FIF2" s="818"/>
      <c r="FIG2" s="818"/>
      <c r="FIH2" s="818"/>
      <c r="FII2" s="818"/>
      <c r="FIJ2" s="818"/>
      <c r="FIK2" s="818"/>
      <c r="FIL2" s="818"/>
      <c r="FIM2" s="818"/>
      <c r="FIN2" s="818"/>
      <c r="FIO2" s="818"/>
      <c r="FIP2" s="818"/>
      <c r="FIQ2" s="818"/>
      <c r="FIR2" s="818"/>
      <c r="FIS2" s="818"/>
      <c r="FIT2" s="818"/>
      <c r="FIU2" s="818"/>
      <c r="FIV2" s="818"/>
      <c r="FIW2" s="818"/>
      <c r="FIX2" s="818"/>
      <c r="FIY2" s="818"/>
      <c r="FIZ2" s="818"/>
      <c r="FJA2" s="818"/>
      <c r="FJB2" s="818"/>
      <c r="FJC2" s="818"/>
      <c r="FJD2" s="818"/>
      <c r="FJE2" s="818"/>
      <c r="FJF2" s="818"/>
      <c r="FJG2" s="818"/>
      <c r="FJH2" s="818"/>
      <c r="FJI2" s="818"/>
      <c r="FJJ2" s="818"/>
      <c r="FJK2" s="818"/>
      <c r="FJL2" s="818"/>
      <c r="FJM2" s="818"/>
      <c r="FJN2" s="818"/>
      <c r="FJO2" s="818"/>
      <c r="FJP2" s="818"/>
      <c r="FJQ2" s="818"/>
      <c r="FJR2" s="818"/>
      <c r="FJS2" s="818"/>
      <c r="FJT2" s="818"/>
      <c r="FJU2" s="818"/>
      <c r="FJV2" s="818"/>
      <c r="FJW2" s="818"/>
      <c r="FJX2" s="818"/>
      <c r="FJY2" s="818"/>
      <c r="FJZ2" s="818"/>
      <c r="FKA2" s="818"/>
      <c r="FKB2" s="818"/>
      <c r="FKC2" s="818"/>
      <c r="FKD2" s="818"/>
      <c r="FKE2" s="818"/>
      <c r="FKF2" s="818"/>
      <c r="FKG2" s="818"/>
      <c r="FKH2" s="818"/>
      <c r="FKI2" s="818"/>
      <c r="FKJ2" s="818"/>
      <c r="FKK2" s="818"/>
      <c r="FKL2" s="818"/>
      <c r="FKM2" s="818"/>
      <c r="FKN2" s="818"/>
      <c r="FKO2" s="818"/>
      <c r="FKP2" s="818"/>
      <c r="FKQ2" s="818"/>
      <c r="FKR2" s="818"/>
      <c r="FKS2" s="818"/>
      <c r="FKT2" s="818"/>
      <c r="FKU2" s="818"/>
      <c r="FKV2" s="818"/>
      <c r="FKW2" s="818"/>
      <c r="FKX2" s="818"/>
      <c r="FKY2" s="818"/>
      <c r="FKZ2" s="818"/>
      <c r="FLA2" s="818"/>
      <c r="FLB2" s="818"/>
      <c r="FLC2" s="818"/>
      <c r="FLD2" s="818"/>
      <c r="FLE2" s="818"/>
      <c r="FLF2" s="818"/>
      <c r="FLG2" s="818"/>
      <c r="FLH2" s="818"/>
      <c r="FLI2" s="818"/>
      <c r="FLJ2" s="818"/>
      <c r="FLK2" s="818"/>
      <c r="FLL2" s="818"/>
      <c r="FLM2" s="818"/>
      <c r="FLN2" s="818"/>
      <c r="FLO2" s="818"/>
      <c r="FLP2" s="818"/>
      <c r="FLQ2" s="818"/>
      <c r="FLR2" s="818"/>
      <c r="FLS2" s="818"/>
      <c r="FLT2" s="818"/>
      <c r="FLU2" s="818"/>
      <c r="FLV2" s="818"/>
      <c r="FLW2" s="818"/>
      <c r="FLX2" s="818"/>
      <c r="FLY2" s="818"/>
      <c r="FLZ2" s="818"/>
      <c r="FMA2" s="818"/>
      <c r="FMB2" s="818"/>
      <c r="FMC2" s="818"/>
      <c r="FMD2" s="818"/>
      <c r="FME2" s="818"/>
      <c r="FMF2" s="818"/>
      <c r="FMG2" s="818"/>
      <c r="FMH2" s="818"/>
      <c r="FMI2" s="818"/>
      <c r="FMJ2" s="818"/>
      <c r="FMK2" s="818"/>
      <c r="FML2" s="818"/>
      <c r="FMM2" s="818"/>
      <c r="FMN2" s="818"/>
      <c r="FMO2" s="818"/>
      <c r="FMP2" s="818"/>
      <c r="FMQ2" s="818"/>
      <c r="FMR2" s="818"/>
      <c r="FMS2" s="818"/>
      <c r="FMT2" s="818"/>
      <c r="FMU2" s="818"/>
      <c r="FMV2" s="818"/>
      <c r="FMW2" s="818"/>
      <c r="FMX2" s="818"/>
      <c r="FMY2" s="818"/>
      <c r="FMZ2" s="818"/>
      <c r="FNA2" s="818"/>
      <c r="FNB2" s="818"/>
      <c r="FNC2" s="818"/>
      <c r="FND2" s="818"/>
      <c r="FNE2" s="818"/>
      <c r="FNF2" s="818"/>
      <c r="FNG2" s="818"/>
      <c r="FNH2" s="818"/>
      <c r="FNI2" s="818"/>
      <c r="FNJ2" s="818"/>
      <c r="FNK2" s="818"/>
      <c r="FNL2" s="818"/>
      <c r="FNM2" s="818"/>
      <c r="FNN2" s="818"/>
      <c r="FNO2" s="818"/>
      <c r="FNP2" s="818"/>
      <c r="FNQ2" s="818"/>
      <c r="FNR2" s="818"/>
      <c r="FNS2" s="818"/>
      <c r="FNT2" s="818"/>
      <c r="FNU2" s="818"/>
      <c r="FNV2" s="818"/>
      <c r="FNW2" s="818"/>
      <c r="FNX2" s="818"/>
      <c r="FNY2" s="818"/>
      <c r="FNZ2" s="818"/>
      <c r="FOA2" s="818"/>
      <c r="FOB2" s="818"/>
      <c r="FOC2" s="818"/>
      <c r="FOD2" s="818"/>
      <c r="FOE2" s="818"/>
      <c r="FOF2" s="818"/>
      <c r="FOG2" s="818"/>
      <c r="FOH2" s="818"/>
      <c r="FOI2" s="818"/>
      <c r="FOJ2" s="818"/>
      <c r="FOK2" s="818"/>
      <c r="FOL2" s="818"/>
      <c r="FOM2" s="818"/>
      <c r="FON2" s="818"/>
      <c r="FOO2" s="818"/>
      <c r="FOP2" s="818"/>
      <c r="FOQ2" s="818"/>
      <c r="FOR2" s="818"/>
      <c r="FOS2" s="818"/>
      <c r="FOT2" s="818"/>
      <c r="FOU2" s="818"/>
      <c r="FOV2" s="818"/>
      <c r="FOW2" s="818"/>
      <c r="FOX2" s="818"/>
      <c r="FOY2" s="818"/>
      <c r="FOZ2" s="818"/>
      <c r="FPA2" s="818"/>
      <c r="FPB2" s="818"/>
      <c r="FPC2" s="818"/>
      <c r="FPD2" s="818"/>
      <c r="FPE2" s="818"/>
      <c r="FPF2" s="818"/>
      <c r="FPG2" s="818"/>
      <c r="FPH2" s="818"/>
      <c r="FPI2" s="818"/>
      <c r="FPJ2" s="818"/>
      <c r="FPK2" s="818"/>
      <c r="FPL2" s="818"/>
      <c r="FPM2" s="818"/>
      <c r="FPN2" s="818"/>
      <c r="FPO2" s="818"/>
      <c r="FPP2" s="818"/>
      <c r="FPQ2" s="818"/>
      <c r="FPR2" s="818"/>
      <c r="FPS2" s="818"/>
      <c r="FPT2" s="818"/>
      <c r="FPU2" s="818"/>
      <c r="FPV2" s="818"/>
      <c r="FPW2" s="818"/>
      <c r="FPX2" s="818"/>
      <c r="FPY2" s="818"/>
      <c r="FPZ2" s="818"/>
      <c r="FQA2" s="818"/>
      <c r="FQB2" s="818"/>
      <c r="FQC2" s="818"/>
      <c r="FQD2" s="818"/>
      <c r="FQE2" s="818"/>
      <c r="FQF2" s="818"/>
      <c r="FQG2" s="818"/>
      <c r="FQH2" s="818"/>
      <c r="FQI2" s="818"/>
      <c r="FQJ2" s="818"/>
      <c r="FQK2" s="818"/>
      <c r="FQL2" s="818"/>
      <c r="FQM2" s="818"/>
      <c r="FQN2" s="818"/>
      <c r="FQO2" s="818"/>
      <c r="FQP2" s="818"/>
      <c r="FQQ2" s="818"/>
      <c r="FQR2" s="818"/>
      <c r="FQS2" s="818"/>
      <c r="FQT2" s="818"/>
      <c r="FQU2" s="818"/>
      <c r="FQV2" s="818"/>
      <c r="FQW2" s="818"/>
      <c r="FQX2" s="818"/>
      <c r="FQY2" s="818"/>
      <c r="FQZ2" s="818"/>
      <c r="FRA2" s="818"/>
      <c r="FRB2" s="818"/>
      <c r="FRC2" s="818"/>
      <c r="FRD2" s="818"/>
      <c r="FRE2" s="818"/>
      <c r="FRF2" s="818"/>
      <c r="FRG2" s="818"/>
      <c r="FRH2" s="818"/>
      <c r="FRI2" s="818"/>
      <c r="FRJ2" s="818"/>
      <c r="FRK2" s="818"/>
      <c r="FRL2" s="818"/>
      <c r="FRM2" s="818"/>
      <c r="FRN2" s="818"/>
      <c r="FRO2" s="818"/>
      <c r="FRP2" s="818"/>
      <c r="FRQ2" s="818"/>
      <c r="FRR2" s="818"/>
      <c r="FRS2" s="818"/>
      <c r="FRT2" s="818"/>
      <c r="FRU2" s="818"/>
      <c r="FRV2" s="818"/>
      <c r="FRW2" s="818"/>
      <c r="FRX2" s="818"/>
      <c r="FRY2" s="818"/>
      <c r="FRZ2" s="818"/>
      <c r="FSA2" s="818"/>
      <c r="FSB2" s="818"/>
      <c r="FSC2" s="818"/>
      <c r="FSD2" s="818"/>
      <c r="FSE2" s="818"/>
      <c r="FSF2" s="818"/>
      <c r="FSG2" s="818"/>
      <c r="FSH2" s="818"/>
      <c r="FSI2" s="818"/>
      <c r="FSJ2" s="818"/>
      <c r="FSK2" s="818"/>
      <c r="FSL2" s="818"/>
      <c r="FSM2" s="818"/>
      <c r="FSN2" s="818"/>
      <c r="FSO2" s="818"/>
      <c r="FSP2" s="818"/>
      <c r="FSQ2" s="818"/>
      <c r="FSR2" s="818"/>
      <c r="FSS2" s="818"/>
      <c r="FST2" s="818"/>
      <c r="FSU2" s="818"/>
      <c r="FSV2" s="818"/>
      <c r="FSW2" s="818"/>
      <c r="FSX2" s="818"/>
      <c r="FSY2" s="818"/>
      <c r="FSZ2" s="818"/>
      <c r="FTA2" s="818"/>
      <c r="FTB2" s="818"/>
      <c r="FTC2" s="818"/>
      <c r="FTD2" s="818"/>
      <c r="FTE2" s="818"/>
      <c r="FTF2" s="818"/>
      <c r="FTG2" s="818"/>
      <c r="FTH2" s="818"/>
      <c r="FTI2" s="818"/>
      <c r="FTJ2" s="818"/>
      <c r="FTK2" s="818"/>
      <c r="FTL2" s="818"/>
      <c r="FTM2" s="818"/>
      <c r="FTN2" s="818"/>
      <c r="FTO2" s="818"/>
      <c r="FTP2" s="818"/>
      <c r="FTQ2" s="818"/>
      <c r="FTR2" s="818"/>
      <c r="FTS2" s="818"/>
      <c r="FTT2" s="818"/>
      <c r="FTU2" s="818"/>
      <c r="FTV2" s="818"/>
      <c r="FTW2" s="818"/>
      <c r="FTX2" s="818"/>
      <c r="FTY2" s="818"/>
      <c r="FTZ2" s="818"/>
      <c r="FUA2" s="818"/>
      <c r="FUB2" s="818"/>
      <c r="FUC2" s="818"/>
      <c r="FUD2" s="818"/>
      <c r="FUE2" s="818"/>
      <c r="FUF2" s="818"/>
      <c r="FUG2" s="818"/>
      <c r="FUH2" s="818"/>
      <c r="FUI2" s="818"/>
      <c r="FUJ2" s="818"/>
      <c r="FUK2" s="818"/>
      <c r="FUL2" s="818"/>
      <c r="FUM2" s="818"/>
      <c r="FUN2" s="818"/>
      <c r="FUO2" s="818"/>
      <c r="FUP2" s="818"/>
      <c r="FUQ2" s="818"/>
      <c r="FUR2" s="818"/>
      <c r="FUS2" s="818"/>
      <c r="FUT2" s="818"/>
      <c r="FUU2" s="818"/>
      <c r="FUV2" s="818"/>
      <c r="FUW2" s="818"/>
      <c r="FUX2" s="818"/>
      <c r="FUY2" s="818"/>
      <c r="FUZ2" s="818"/>
      <c r="FVA2" s="818"/>
      <c r="FVB2" s="818"/>
      <c r="FVC2" s="818"/>
      <c r="FVD2" s="818"/>
      <c r="FVE2" s="818"/>
      <c r="FVF2" s="818"/>
      <c r="FVG2" s="818"/>
      <c r="FVH2" s="818"/>
      <c r="FVI2" s="818"/>
      <c r="FVJ2" s="818"/>
      <c r="FVK2" s="818"/>
      <c r="FVL2" s="818"/>
      <c r="FVM2" s="818"/>
      <c r="FVN2" s="818"/>
      <c r="FVO2" s="818"/>
      <c r="FVP2" s="818"/>
      <c r="FVQ2" s="818"/>
      <c r="FVR2" s="818"/>
      <c r="FVS2" s="818"/>
      <c r="FVT2" s="818"/>
      <c r="FVU2" s="818"/>
      <c r="FVV2" s="818"/>
      <c r="FVW2" s="818"/>
      <c r="FVX2" s="818"/>
      <c r="FVY2" s="818"/>
      <c r="FVZ2" s="818"/>
      <c r="FWA2" s="818"/>
      <c r="FWB2" s="818"/>
      <c r="FWC2" s="818"/>
      <c r="FWD2" s="818"/>
      <c r="FWE2" s="818"/>
      <c r="FWF2" s="818"/>
      <c r="FWG2" s="818"/>
      <c r="FWH2" s="818"/>
      <c r="FWI2" s="818"/>
      <c r="FWJ2" s="818"/>
      <c r="FWK2" s="818"/>
      <c r="FWL2" s="818"/>
      <c r="FWM2" s="818"/>
      <c r="FWN2" s="818"/>
      <c r="FWO2" s="818"/>
      <c r="FWP2" s="818"/>
      <c r="FWQ2" s="818"/>
      <c r="FWR2" s="818"/>
      <c r="FWS2" s="818"/>
      <c r="FWT2" s="818"/>
      <c r="FWU2" s="818"/>
      <c r="FWV2" s="818"/>
      <c r="FWW2" s="818"/>
      <c r="FWX2" s="818"/>
      <c r="FWY2" s="818"/>
      <c r="FWZ2" s="818"/>
      <c r="FXA2" s="818"/>
      <c r="FXB2" s="818"/>
      <c r="FXC2" s="818"/>
      <c r="FXD2" s="818"/>
      <c r="FXE2" s="818"/>
      <c r="FXF2" s="818"/>
      <c r="FXG2" s="818"/>
      <c r="FXH2" s="818"/>
      <c r="FXI2" s="818"/>
      <c r="FXJ2" s="818"/>
      <c r="FXK2" s="818"/>
      <c r="FXL2" s="818"/>
      <c r="FXM2" s="818"/>
      <c r="FXN2" s="818"/>
      <c r="FXO2" s="818"/>
      <c r="FXP2" s="818"/>
      <c r="FXQ2" s="818"/>
      <c r="FXR2" s="818"/>
      <c r="FXS2" s="818"/>
      <c r="FXT2" s="818"/>
      <c r="FXU2" s="818"/>
      <c r="FXV2" s="818"/>
      <c r="FXW2" s="818"/>
      <c r="FXX2" s="818"/>
      <c r="FXY2" s="818"/>
      <c r="FXZ2" s="818"/>
      <c r="FYA2" s="818"/>
      <c r="FYB2" s="818"/>
      <c r="FYC2" s="818"/>
      <c r="FYD2" s="818"/>
      <c r="FYE2" s="818"/>
      <c r="FYF2" s="818"/>
      <c r="FYG2" s="818"/>
      <c r="FYH2" s="818"/>
      <c r="FYI2" s="818"/>
      <c r="FYJ2" s="818"/>
      <c r="FYK2" s="818"/>
      <c r="FYL2" s="818"/>
      <c r="FYM2" s="818"/>
      <c r="FYN2" s="818"/>
      <c r="FYO2" s="818"/>
      <c r="FYP2" s="818"/>
      <c r="FYQ2" s="818"/>
      <c r="FYR2" s="818"/>
      <c r="FYS2" s="818"/>
      <c r="FYT2" s="818"/>
      <c r="FYU2" s="818"/>
      <c r="FYV2" s="818"/>
      <c r="FYW2" s="818"/>
      <c r="FYX2" s="818"/>
      <c r="FYY2" s="818"/>
      <c r="FYZ2" s="818"/>
      <c r="FZA2" s="818"/>
      <c r="FZB2" s="818"/>
      <c r="FZC2" s="818"/>
      <c r="FZD2" s="818"/>
      <c r="FZE2" s="818"/>
      <c r="FZF2" s="818"/>
      <c r="FZG2" s="818"/>
      <c r="FZH2" s="818"/>
      <c r="FZI2" s="818"/>
      <c r="FZJ2" s="818"/>
      <c r="FZK2" s="818"/>
      <c r="FZL2" s="818"/>
      <c r="FZM2" s="818"/>
      <c r="FZN2" s="818"/>
      <c r="FZO2" s="818"/>
      <c r="FZP2" s="818"/>
      <c r="FZQ2" s="818"/>
      <c r="FZR2" s="818"/>
      <c r="FZS2" s="818"/>
      <c r="FZT2" s="818"/>
      <c r="FZU2" s="818"/>
      <c r="FZV2" s="818"/>
      <c r="FZW2" s="818"/>
      <c r="FZX2" s="818"/>
      <c r="FZY2" s="818"/>
      <c r="FZZ2" s="818"/>
      <c r="GAA2" s="818"/>
      <c r="GAB2" s="818"/>
      <c r="GAC2" s="818"/>
      <c r="GAD2" s="818"/>
      <c r="GAE2" s="818"/>
      <c r="GAF2" s="818"/>
      <c r="GAG2" s="818"/>
      <c r="GAH2" s="818"/>
      <c r="GAI2" s="818"/>
      <c r="GAJ2" s="818"/>
      <c r="GAK2" s="818"/>
      <c r="GAL2" s="818"/>
      <c r="GAM2" s="818"/>
      <c r="GAN2" s="818"/>
      <c r="GAO2" s="818"/>
      <c r="GAP2" s="818"/>
      <c r="GAQ2" s="818"/>
      <c r="GAR2" s="818"/>
      <c r="GAS2" s="818"/>
      <c r="GAT2" s="818"/>
      <c r="GAU2" s="818"/>
      <c r="GAV2" s="818"/>
      <c r="GAW2" s="818"/>
      <c r="GAX2" s="818"/>
      <c r="GAY2" s="818"/>
      <c r="GAZ2" s="818"/>
      <c r="GBA2" s="818"/>
      <c r="GBB2" s="818"/>
      <c r="GBC2" s="818"/>
      <c r="GBD2" s="818"/>
      <c r="GBE2" s="818"/>
      <c r="GBF2" s="818"/>
      <c r="GBG2" s="818"/>
      <c r="GBH2" s="818"/>
      <c r="GBI2" s="818"/>
      <c r="GBJ2" s="818"/>
      <c r="GBK2" s="818"/>
      <c r="GBL2" s="818"/>
      <c r="GBM2" s="818"/>
      <c r="GBN2" s="818"/>
      <c r="GBO2" s="818"/>
      <c r="GBP2" s="818"/>
      <c r="GBQ2" s="818"/>
      <c r="GBR2" s="818"/>
      <c r="GBS2" s="818"/>
      <c r="GBT2" s="818"/>
      <c r="GBU2" s="818"/>
      <c r="GBV2" s="818"/>
      <c r="GBW2" s="818"/>
      <c r="GBX2" s="818"/>
      <c r="GBY2" s="818"/>
      <c r="GBZ2" s="818"/>
      <c r="GCA2" s="818"/>
      <c r="GCB2" s="818"/>
      <c r="GCC2" s="818"/>
      <c r="GCD2" s="818"/>
      <c r="GCE2" s="818"/>
      <c r="GCF2" s="818"/>
      <c r="GCG2" s="818"/>
      <c r="GCH2" s="818"/>
      <c r="GCI2" s="818"/>
      <c r="GCJ2" s="818"/>
      <c r="GCK2" s="818"/>
      <c r="GCL2" s="818"/>
      <c r="GCM2" s="818"/>
      <c r="GCN2" s="818"/>
      <c r="GCO2" s="818"/>
      <c r="GCP2" s="818"/>
      <c r="GCQ2" s="818"/>
      <c r="GCR2" s="818"/>
      <c r="GCS2" s="818"/>
      <c r="GCT2" s="818"/>
      <c r="GCU2" s="818"/>
      <c r="GCV2" s="818"/>
      <c r="GCW2" s="818"/>
      <c r="GCX2" s="818"/>
      <c r="GCY2" s="818"/>
      <c r="GCZ2" s="818"/>
      <c r="GDA2" s="818"/>
      <c r="GDB2" s="818"/>
      <c r="GDC2" s="818"/>
      <c r="GDD2" s="818"/>
      <c r="GDE2" s="818"/>
      <c r="GDF2" s="818"/>
      <c r="GDG2" s="818"/>
      <c r="GDH2" s="818"/>
      <c r="GDI2" s="818"/>
      <c r="GDJ2" s="818"/>
      <c r="GDK2" s="818"/>
      <c r="GDL2" s="818"/>
      <c r="GDM2" s="818"/>
      <c r="GDN2" s="818"/>
      <c r="GDO2" s="818"/>
      <c r="GDP2" s="818"/>
      <c r="GDQ2" s="818"/>
      <c r="GDR2" s="818"/>
      <c r="GDS2" s="818"/>
      <c r="GDT2" s="818"/>
      <c r="GDU2" s="818"/>
      <c r="GDV2" s="818"/>
      <c r="GDW2" s="818"/>
      <c r="GDX2" s="818"/>
      <c r="GDY2" s="818"/>
      <c r="GDZ2" s="818"/>
      <c r="GEA2" s="818"/>
      <c r="GEB2" s="818"/>
      <c r="GEC2" s="818"/>
      <c r="GED2" s="818"/>
      <c r="GEE2" s="818"/>
      <c r="GEF2" s="818"/>
      <c r="GEG2" s="818"/>
      <c r="GEH2" s="818"/>
      <c r="GEI2" s="818"/>
      <c r="GEJ2" s="818"/>
      <c r="GEK2" s="818"/>
      <c r="GEL2" s="818"/>
      <c r="GEM2" s="818"/>
      <c r="GEN2" s="818"/>
      <c r="GEO2" s="818"/>
      <c r="GEP2" s="818"/>
      <c r="GEQ2" s="818"/>
      <c r="GER2" s="818"/>
      <c r="GES2" s="818"/>
      <c r="GET2" s="818"/>
      <c r="GEU2" s="818"/>
      <c r="GEV2" s="818"/>
      <c r="GEW2" s="818"/>
      <c r="GEX2" s="818"/>
      <c r="GEY2" s="818"/>
      <c r="GEZ2" s="818"/>
      <c r="GFA2" s="818"/>
      <c r="GFB2" s="818"/>
      <c r="GFC2" s="818"/>
      <c r="GFD2" s="818"/>
      <c r="GFE2" s="818"/>
      <c r="GFF2" s="818"/>
      <c r="GFG2" s="818"/>
      <c r="GFH2" s="818"/>
      <c r="GFI2" s="818"/>
      <c r="GFJ2" s="818"/>
      <c r="GFK2" s="818"/>
      <c r="GFL2" s="818"/>
      <c r="GFM2" s="818"/>
      <c r="GFN2" s="818"/>
      <c r="GFO2" s="818"/>
      <c r="GFP2" s="818"/>
      <c r="GFQ2" s="818"/>
      <c r="GFR2" s="818"/>
      <c r="GFS2" s="818"/>
      <c r="GFT2" s="818"/>
      <c r="GFU2" s="818"/>
      <c r="GFV2" s="818"/>
      <c r="GFW2" s="818"/>
      <c r="GFX2" s="818"/>
      <c r="GFY2" s="818"/>
      <c r="GFZ2" s="818"/>
      <c r="GGA2" s="818"/>
      <c r="GGB2" s="818"/>
      <c r="GGC2" s="818"/>
      <c r="GGD2" s="818"/>
      <c r="GGE2" s="818"/>
      <c r="GGF2" s="818"/>
      <c r="GGG2" s="818"/>
      <c r="GGH2" s="818"/>
      <c r="GGI2" s="818"/>
      <c r="GGJ2" s="818"/>
      <c r="GGK2" s="818"/>
      <c r="GGL2" s="818"/>
      <c r="GGM2" s="818"/>
      <c r="GGN2" s="818"/>
      <c r="GGO2" s="818"/>
      <c r="GGP2" s="818"/>
      <c r="GGQ2" s="818"/>
      <c r="GGR2" s="818"/>
      <c r="GGS2" s="818"/>
      <c r="GGT2" s="818"/>
      <c r="GGU2" s="818"/>
      <c r="GGV2" s="818"/>
      <c r="GGW2" s="818"/>
      <c r="GGX2" s="818"/>
      <c r="GGY2" s="818"/>
      <c r="GGZ2" s="818"/>
      <c r="GHA2" s="818"/>
      <c r="GHB2" s="818"/>
      <c r="GHC2" s="818"/>
      <c r="GHD2" s="818"/>
      <c r="GHE2" s="818"/>
      <c r="GHF2" s="818"/>
      <c r="GHG2" s="818"/>
      <c r="GHH2" s="818"/>
      <c r="GHI2" s="818"/>
      <c r="GHJ2" s="818"/>
      <c r="GHK2" s="818"/>
      <c r="GHL2" s="818"/>
      <c r="GHM2" s="818"/>
      <c r="GHN2" s="818"/>
      <c r="GHO2" s="818"/>
      <c r="GHP2" s="818"/>
      <c r="GHQ2" s="818"/>
      <c r="GHR2" s="818"/>
      <c r="GHS2" s="818"/>
      <c r="GHT2" s="818"/>
      <c r="GHU2" s="818"/>
      <c r="GHV2" s="818"/>
      <c r="GHW2" s="818"/>
      <c r="GHX2" s="818"/>
      <c r="GHY2" s="818"/>
      <c r="GHZ2" s="818"/>
      <c r="GIA2" s="818"/>
      <c r="GIB2" s="818"/>
      <c r="GIC2" s="818"/>
      <c r="GID2" s="818"/>
      <c r="GIE2" s="818"/>
      <c r="GIF2" s="818"/>
      <c r="GIG2" s="818"/>
      <c r="GIH2" s="818"/>
      <c r="GII2" s="818"/>
      <c r="GIJ2" s="818"/>
      <c r="GIK2" s="818"/>
      <c r="GIL2" s="818"/>
      <c r="GIM2" s="818"/>
      <c r="GIN2" s="818"/>
      <c r="GIO2" s="818"/>
      <c r="GIP2" s="818"/>
      <c r="GIQ2" s="818"/>
      <c r="GIR2" s="818"/>
      <c r="GIS2" s="818"/>
      <c r="GIT2" s="818"/>
      <c r="GIU2" s="818"/>
      <c r="GIV2" s="818"/>
      <c r="GIW2" s="818"/>
      <c r="GIX2" s="818"/>
      <c r="GIY2" s="818"/>
      <c r="GIZ2" s="818"/>
      <c r="GJA2" s="818"/>
      <c r="GJB2" s="818"/>
      <c r="GJC2" s="818"/>
      <c r="GJD2" s="818"/>
      <c r="GJE2" s="818"/>
      <c r="GJF2" s="818"/>
      <c r="GJG2" s="818"/>
      <c r="GJH2" s="818"/>
      <c r="GJI2" s="818"/>
      <c r="GJJ2" s="818"/>
      <c r="GJK2" s="818"/>
      <c r="GJL2" s="818"/>
      <c r="GJM2" s="818"/>
      <c r="GJN2" s="818"/>
      <c r="GJO2" s="818"/>
      <c r="GJP2" s="818"/>
      <c r="GJQ2" s="818"/>
      <c r="GJR2" s="818"/>
      <c r="GJS2" s="818"/>
      <c r="GJT2" s="818"/>
      <c r="GJU2" s="818"/>
      <c r="GJV2" s="818"/>
      <c r="GJW2" s="818"/>
      <c r="GJX2" s="818"/>
      <c r="GJY2" s="818"/>
      <c r="GJZ2" s="818"/>
      <c r="GKA2" s="818"/>
      <c r="GKB2" s="818"/>
      <c r="GKC2" s="818"/>
      <c r="GKD2" s="818"/>
      <c r="GKE2" s="818"/>
      <c r="GKF2" s="818"/>
      <c r="GKG2" s="818"/>
      <c r="GKH2" s="818"/>
      <c r="GKI2" s="818"/>
      <c r="GKJ2" s="818"/>
      <c r="GKK2" s="818"/>
      <c r="GKL2" s="818"/>
      <c r="GKM2" s="818"/>
      <c r="GKN2" s="818"/>
      <c r="GKO2" s="818"/>
      <c r="GKP2" s="818"/>
      <c r="GKQ2" s="818"/>
      <c r="GKR2" s="818"/>
      <c r="GKS2" s="818"/>
      <c r="GKT2" s="818"/>
      <c r="GKU2" s="818"/>
      <c r="GKV2" s="818"/>
      <c r="GKW2" s="818"/>
      <c r="GKX2" s="818"/>
      <c r="GKY2" s="818"/>
      <c r="GKZ2" s="818"/>
      <c r="GLA2" s="818"/>
      <c r="GLB2" s="818"/>
      <c r="GLC2" s="818"/>
      <c r="GLD2" s="818"/>
      <c r="GLE2" s="818"/>
      <c r="GLF2" s="818"/>
      <c r="GLG2" s="818"/>
      <c r="GLH2" s="818"/>
      <c r="GLI2" s="818"/>
      <c r="GLJ2" s="818"/>
      <c r="GLK2" s="818"/>
      <c r="GLL2" s="818"/>
      <c r="GLM2" s="818"/>
      <c r="GLN2" s="818"/>
      <c r="GLO2" s="818"/>
      <c r="GLP2" s="818"/>
      <c r="GLQ2" s="818"/>
      <c r="GLR2" s="818"/>
      <c r="GLS2" s="818"/>
      <c r="GLT2" s="818"/>
      <c r="GLU2" s="818"/>
      <c r="GLV2" s="818"/>
      <c r="GLW2" s="818"/>
      <c r="GLX2" s="818"/>
      <c r="GLY2" s="818"/>
      <c r="GLZ2" s="818"/>
      <c r="GMA2" s="818"/>
      <c r="GMB2" s="818"/>
      <c r="GMC2" s="818"/>
      <c r="GMD2" s="818"/>
      <c r="GME2" s="818"/>
      <c r="GMF2" s="818"/>
      <c r="GMG2" s="818"/>
      <c r="GMH2" s="818"/>
      <c r="GMI2" s="818"/>
      <c r="GMJ2" s="818"/>
      <c r="GMK2" s="818"/>
      <c r="GML2" s="818"/>
      <c r="GMM2" s="818"/>
      <c r="GMN2" s="818"/>
      <c r="GMO2" s="818"/>
      <c r="GMP2" s="818"/>
      <c r="GMQ2" s="818"/>
      <c r="GMR2" s="818"/>
      <c r="GMS2" s="818"/>
      <c r="GMT2" s="818"/>
      <c r="GMU2" s="818"/>
      <c r="GMV2" s="818"/>
      <c r="GMW2" s="818"/>
      <c r="GMX2" s="818"/>
      <c r="GMY2" s="818"/>
      <c r="GMZ2" s="818"/>
      <c r="GNA2" s="818"/>
      <c r="GNB2" s="818"/>
      <c r="GNC2" s="818"/>
      <c r="GND2" s="818"/>
      <c r="GNE2" s="818"/>
      <c r="GNF2" s="818"/>
      <c r="GNG2" s="818"/>
      <c r="GNH2" s="818"/>
      <c r="GNI2" s="818"/>
      <c r="GNJ2" s="818"/>
      <c r="GNK2" s="818"/>
      <c r="GNL2" s="818"/>
      <c r="GNM2" s="818"/>
      <c r="GNN2" s="818"/>
      <c r="GNO2" s="818"/>
      <c r="GNP2" s="818"/>
      <c r="GNQ2" s="818"/>
      <c r="GNR2" s="818"/>
      <c r="GNS2" s="818"/>
      <c r="GNT2" s="818"/>
      <c r="GNU2" s="818"/>
      <c r="GNV2" s="818"/>
      <c r="GNW2" s="818"/>
      <c r="GNX2" s="818"/>
      <c r="GNY2" s="818"/>
      <c r="GNZ2" s="818"/>
      <c r="GOA2" s="818"/>
      <c r="GOB2" s="818"/>
      <c r="GOC2" s="818"/>
      <c r="GOD2" s="818"/>
      <c r="GOE2" s="818"/>
      <c r="GOF2" s="818"/>
      <c r="GOG2" s="818"/>
      <c r="GOH2" s="818"/>
      <c r="GOI2" s="818"/>
      <c r="GOJ2" s="818"/>
      <c r="GOK2" s="818"/>
      <c r="GOL2" s="818"/>
      <c r="GOM2" s="818"/>
      <c r="GON2" s="818"/>
      <c r="GOO2" s="818"/>
      <c r="GOP2" s="818"/>
      <c r="GOQ2" s="818"/>
      <c r="GOR2" s="818"/>
      <c r="GOS2" s="818"/>
      <c r="GOT2" s="818"/>
      <c r="GOU2" s="818"/>
      <c r="GOV2" s="818"/>
      <c r="GOW2" s="818"/>
      <c r="GOX2" s="818"/>
      <c r="GOY2" s="818"/>
      <c r="GOZ2" s="818"/>
      <c r="GPA2" s="818"/>
      <c r="GPB2" s="818"/>
      <c r="GPC2" s="818"/>
      <c r="GPD2" s="818"/>
      <c r="GPE2" s="818"/>
      <c r="GPF2" s="818"/>
      <c r="GPG2" s="818"/>
      <c r="GPH2" s="818"/>
      <c r="GPI2" s="818"/>
      <c r="GPJ2" s="818"/>
      <c r="GPK2" s="818"/>
      <c r="GPL2" s="818"/>
      <c r="GPM2" s="818"/>
      <c r="GPN2" s="818"/>
      <c r="GPO2" s="818"/>
      <c r="GPP2" s="818"/>
      <c r="GPQ2" s="818"/>
      <c r="GPR2" s="818"/>
      <c r="GPS2" s="818"/>
      <c r="GPT2" s="818"/>
      <c r="GPU2" s="818"/>
      <c r="GPV2" s="818"/>
      <c r="GPW2" s="818"/>
      <c r="GPX2" s="818"/>
      <c r="GPY2" s="818"/>
      <c r="GPZ2" s="818"/>
      <c r="GQA2" s="818"/>
      <c r="GQB2" s="818"/>
      <c r="GQC2" s="818"/>
      <c r="GQD2" s="818"/>
      <c r="GQE2" s="818"/>
      <c r="GQF2" s="818"/>
      <c r="GQG2" s="818"/>
      <c r="GQH2" s="818"/>
      <c r="GQI2" s="818"/>
      <c r="GQJ2" s="818"/>
      <c r="GQK2" s="818"/>
      <c r="GQL2" s="818"/>
      <c r="GQM2" s="818"/>
      <c r="GQN2" s="818"/>
      <c r="GQO2" s="818"/>
      <c r="GQP2" s="818"/>
      <c r="GQQ2" s="818"/>
      <c r="GQR2" s="818"/>
      <c r="GQS2" s="818"/>
      <c r="GQT2" s="818"/>
      <c r="GQU2" s="818"/>
      <c r="GQV2" s="818"/>
      <c r="GQW2" s="818"/>
      <c r="GQX2" s="818"/>
      <c r="GQY2" s="818"/>
      <c r="GQZ2" s="818"/>
      <c r="GRA2" s="818"/>
      <c r="GRB2" s="818"/>
      <c r="GRC2" s="818"/>
      <c r="GRD2" s="818"/>
      <c r="GRE2" s="818"/>
      <c r="GRF2" s="818"/>
      <c r="GRG2" s="818"/>
      <c r="GRH2" s="818"/>
      <c r="GRI2" s="818"/>
      <c r="GRJ2" s="818"/>
      <c r="GRK2" s="818"/>
      <c r="GRL2" s="818"/>
      <c r="GRM2" s="818"/>
      <c r="GRN2" s="818"/>
      <c r="GRO2" s="818"/>
      <c r="GRP2" s="818"/>
      <c r="GRQ2" s="818"/>
      <c r="GRR2" s="818"/>
      <c r="GRS2" s="818"/>
      <c r="GRT2" s="818"/>
      <c r="GRU2" s="818"/>
      <c r="GRV2" s="818"/>
      <c r="GRW2" s="818"/>
      <c r="GRX2" s="818"/>
      <c r="GRY2" s="818"/>
      <c r="GRZ2" s="818"/>
      <c r="GSA2" s="818"/>
      <c r="GSB2" s="818"/>
      <c r="GSC2" s="818"/>
      <c r="GSD2" s="818"/>
      <c r="GSE2" s="818"/>
      <c r="GSF2" s="818"/>
      <c r="GSG2" s="818"/>
      <c r="GSH2" s="818"/>
      <c r="GSI2" s="818"/>
      <c r="GSJ2" s="818"/>
      <c r="GSK2" s="818"/>
      <c r="GSL2" s="818"/>
      <c r="GSM2" s="818"/>
      <c r="GSN2" s="818"/>
      <c r="GSO2" s="818"/>
      <c r="GSP2" s="818"/>
      <c r="GSQ2" s="818"/>
      <c r="GSR2" s="818"/>
      <c r="GSS2" s="818"/>
      <c r="GST2" s="818"/>
      <c r="GSU2" s="818"/>
      <c r="GSV2" s="818"/>
      <c r="GSW2" s="818"/>
      <c r="GSX2" s="818"/>
      <c r="GSY2" s="818"/>
      <c r="GSZ2" s="818"/>
      <c r="GTA2" s="818"/>
      <c r="GTB2" s="818"/>
      <c r="GTC2" s="818"/>
      <c r="GTD2" s="818"/>
      <c r="GTE2" s="818"/>
      <c r="GTF2" s="818"/>
      <c r="GTG2" s="818"/>
      <c r="GTH2" s="818"/>
      <c r="GTI2" s="818"/>
      <c r="GTJ2" s="818"/>
      <c r="GTK2" s="818"/>
      <c r="GTL2" s="818"/>
      <c r="GTM2" s="818"/>
      <c r="GTN2" s="818"/>
      <c r="GTO2" s="818"/>
      <c r="GTP2" s="818"/>
      <c r="GTQ2" s="818"/>
      <c r="GTR2" s="818"/>
      <c r="GTS2" s="818"/>
      <c r="GTT2" s="818"/>
      <c r="GTU2" s="818"/>
      <c r="GTV2" s="818"/>
      <c r="GTW2" s="818"/>
      <c r="GTX2" s="818"/>
      <c r="GTY2" s="818"/>
      <c r="GTZ2" s="818"/>
      <c r="GUA2" s="818"/>
      <c r="GUB2" s="818"/>
      <c r="GUC2" s="818"/>
      <c r="GUD2" s="818"/>
      <c r="GUE2" s="818"/>
      <c r="GUF2" s="818"/>
      <c r="GUG2" s="818"/>
      <c r="GUH2" s="818"/>
      <c r="GUI2" s="818"/>
      <c r="GUJ2" s="818"/>
      <c r="GUK2" s="818"/>
      <c r="GUL2" s="818"/>
      <c r="GUM2" s="818"/>
      <c r="GUN2" s="818"/>
      <c r="GUO2" s="818"/>
      <c r="GUP2" s="818"/>
      <c r="GUQ2" s="818"/>
      <c r="GUR2" s="818"/>
      <c r="GUS2" s="818"/>
      <c r="GUT2" s="818"/>
      <c r="GUU2" s="818"/>
      <c r="GUV2" s="818"/>
      <c r="GUW2" s="818"/>
      <c r="GUX2" s="818"/>
      <c r="GUY2" s="818"/>
      <c r="GUZ2" s="818"/>
      <c r="GVA2" s="818"/>
      <c r="GVB2" s="818"/>
      <c r="GVC2" s="818"/>
      <c r="GVD2" s="818"/>
      <c r="GVE2" s="818"/>
      <c r="GVF2" s="818"/>
      <c r="GVG2" s="818"/>
      <c r="GVH2" s="818"/>
      <c r="GVI2" s="818"/>
      <c r="GVJ2" s="818"/>
      <c r="GVK2" s="818"/>
      <c r="GVL2" s="818"/>
      <c r="GVM2" s="818"/>
      <c r="GVN2" s="818"/>
      <c r="GVO2" s="818"/>
      <c r="GVP2" s="818"/>
      <c r="GVQ2" s="818"/>
      <c r="GVR2" s="818"/>
      <c r="GVS2" s="818"/>
      <c r="GVT2" s="818"/>
      <c r="GVU2" s="818"/>
      <c r="GVV2" s="818"/>
      <c r="GVW2" s="818"/>
      <c r="GVX2" s="818"/>
      <c r="GVY2" s="818"/>
      <c r="GVZ2" s="818"/>
      <c r="GWA2" s="818"/>
      <c r="GWB2" s="818"/>
      <c r="GWC2" s="818"/>
      <c r="GWD2" s="818"/>
      <c r="GWE2" s="818"/>
      <c r="GWF2" s="818"/>
      <c r="GWG2" s="818"/>
      <c r="GWH2" s="818"/>
      <c r="GWI2" s="818"/>
      <c r="GWJ2" s="818"/>
      <c r="GWK2" s="818"/>
      <c r="GWL2" s="818"/>
      <c r="GWM2" s="818"/>
      <c r="GWN2" s="818"/>
      <c r="GWO2" s="818"/>
      <c r="GWP2" s="818"/>
      <c r="GWQ2" s="818"/>
      <c r="GWR2" s="818"/>
      <c r="GWS2" s="818"/>
      <c r="GWT2" s="818"/>
      <c r="GWU2" s="818"/>
      <c r="GWV2" s="818"/>
      <c r="GWW2" s="818"/>
      <c r="GWX2" s="818"/>
      <c r="GWY2" s="818"/>
      <c r="GWZ2" s="818"/>
      <c r="GXA2" s="818"/>
      <c r="GXB2" s="818"/>
      <c r="GXC2" s="818"/>
      <c r="GXD2" s="818"/>
      <c r="GXE2" s="818"/>
      <c r="GXF2" s="818"/>
      <c r="GXG2" s="818"/>
      <c r="GXH2" s="818"/>
      <c r="GXI2" s="818"/>
      <c r="GXJ2" s="818"/>
      <c r="GXK2" s="818"/>
      <c r="GXL2" s="818"/>
      <c r="GXM2" s="818"/>
      <c r="GXN2" s="818"/>
      <c r="GXO2" s="818"/>
      <c r="GXP2" s="818"/>
      <c r="GXQ2" s="818"/>
      <c r="GXR2" s="818"/>
      <c r="GXS2" s="818"/>
      <c r="GXT2" s="818"/>
      <c r="GXU2" s="818"/>
      <c r="GXV2" s="818"/>
      <c r="GXW2" s="818"/>
      <c r="GXX2" s="818"/>
      <c r="GXY2" s="818"/>
      <c r="GXZ2" s="818"/>
      <c r="GYA2" s="818"/>
      <c r="GYB2" s="818"/>
      <c r="GYC2" s="818"/>
      <c r="GYD2" s="818"/>
      <c r="GYE2" s="818"/>
      <c r="GYF2" s="818"/>
      <c r="GYG2" s="818"/>
      <c r="GYH2" s="818"/>
      <c r="GYI2" s="818"/>
      <c r="GYJ2" s="818"/>
      <c r="GYK2" s="818"/>
      <c r="GYL2" s="818"/>
      <c r="GYM2" s="818"/>
      <c r="GYN2" s="818"/>
      <c r="GYO2" s="818"/>
      <c r="GYP2" s="818"/>
      <c r="GYQ2" s="818"/>
      <c r="GYR2" s="818"/>
      <c r="GYS2" s="818"/>
      <c r="GYT2" s="818"/>
      <c r="GYU2" s="818"/>
      <c r="GYV2" s="818"/>
      <c r="GYW2" s="818"/>
      <c r="GYX2" s="818"/>
      <c r="GYY2" s="818"/>
      <c r="GYZ2" s="818"/>
      <c r="GZA2" s="818"/>
      <c r="GZB2" s="818"/>
      <c r="GZC2" s="818"/>
      <c r="GZD2" s="818"/>
      <c r="GZE2" s="818"/>
      <c r="GZF2" s="818"/>
      <c r="GZG2" s="818"/>
      <c r="GZH2" s="818"/>
      <c r="GZI2" s="818"/>
      <c r="GZJ2" s="818"/>
      <c r="GZK2" s="818"/>
      <c r="GZL2" s="818"/>
      <c r="GZM2" s="818"/>
      <c r="GZN2" s="818"/>
      <c r="GZO2" s="818"/>
      <c r="GZP2" s="818"/>
      <c r="GZQ2" s="818"/>
      <c r="GZR2" s="818"/>
      <c r="GZS2" s="818"/>
      <c r="GZT2" s="818"/>
      <c r="GZU2" s="818"/>
      <c r="GZV2" s="818"/>
      <c r="GZW2" s="818"/>
      <c r="GZX2" s="818"/>
      <c r="GZY2" s="818"/>
      <c r="GZZ2" s="818"/>
      <c r="HAA2" s="818"/>
      <c r="HAB2" s="818"/>
      <c r="HAC2" s="818"/>
      <c r="HAD2" s="818"/>
      <c r="HAE2" s="818"/>
      <c r="HAF2" s="818"/>
      <c r="HAG2" s="818"/>
      <c r="HAH2" s="818"/>
      <c r="HAI2" s="818"/>
      <c r="HAJ2" s="818"/>
      <c r="HAK2" s="818"/>
      <c r="HAL2" s="818"/>
      <c r="HAM2" s="818"/>
      <c r="HAN2" s="818"/>
      <c r="HAO2" s="818"/>
      <c r="HAP2" s="818"/>
      <c r="HAQ2" s="818"/>
      <c r="HAR2" s="818"/>
      <c r="HAS2" s="818"/>
      <c r="HAT2" s="818"/>
      <c r="HAU2" s="818"/>
      <c r="HAV2" s="818"/>
      <c r="HAW2" s="818"/>
      <c r="HAX2" s="818"/>
      <c r="HAY2" s="818"/>
      <c r="HAZ2" s="818"/>
      <c r="HBA2" s="818"/>
      <c r="HBB2" s="818"/>
      <c r="HBC2" s="818"/>
      <c r="HBD2" s="818"/>
      <c r="HBE2" s="818"/>
      <c r="HBF2" s="818"/>
      <c r="HBG2" s="818"/>
      <c r="HBH2" s="818"/>
      <c r="HBI2" s="818"/>
      <c r="HBJ2" s="818"/>
      <c r="HBK2" s="818"/>
      <c r="HBL2" s="818"/>
      <c r="HBM2" s="818"/>
      <c r="HBN2" s="818"/>
      <c r="HBO2" s="818"/>
      <c r="HBP2" s="818"/>
      <c r="HBQ2" s="818"/>
      <c r="HBR2" s="818"/>
      <c r="HBS2" s="818"/>
      <c r="HBT2" s="818"/>
      <c r="HBU2" s="818"/>
      <c r="HBV2" s="818"/>
      <c r="HBW2" s="818"/>
      <c r="HBX2" s="818"/>
      <c r="HBY2" s="818"/>
      <c r="HBZ2" s="818"/>
      <c r="HCA2" s="818"/>
      <c r="HCB2" s="818"/>
      <c r="HCC2" s="818"/>
      <c r="HCD2" s="818"/>
      <c r="HCE2" s="818"/>
      <c r="HCF2" s="818"/>
      <c r="HCG2" s="818"/>
      <c r="HCH2" s="818"/>
      <c r="HCI2" s="818"/>
      <c r="HCJ2" s="818"/>
      <c r="HCK2" s="818"/>
      <c r="HCL2" s="818"/>
      <c r="HCM2" s="818"/>
      <c r="HCN2" s="818"/>
      <c r="HCO2" s="818"/>
      <c r="HCP2" s="818"/>
      <c r="HCQ2" s="818"/>
      <c r="HCR2" s="818"/>
      <c r="HCS2" s="818"/>
      <c r="HCT2" s="818"/>
      <c r="HCU2" s="818"/>
      <c r="HCV2" s="818"/>
      <c r="HCW2" s="818"/>
      <c r="HCX2" s="818"/>
      <c r="HCY2" s="818"/>
      <c r="HCZ2" s="818"/>
      <c r="HDA2" s="818"/>
      <c r="HDB2" s="818"/>
      <c r="HDC2" s="818"/>
      <c r="HDD2" s="818"/>
      <c r="HDE2" s="818"/>
      <c r="HDF2" s="818"/>
      <c r="HDG2" s="818"/>
      <c r="HDH2" s="818"/>
      <c r="HDI2" s="818"/>
      <c r="HDJ2" s="818"/>
      <c r="HDK2" s="818"/>
      <c r="HDL2" s="818"/>
      <c r="HDM2" s="818"/>
      <c r="HDN2" s="818"/>
      <c r="HDO2" s="818"/>
      <c r="HDP2" s="818"/>
      <c r="HDQ2" s="818"/>
      <c r="HDR2" s="818"/>
      <c r="HDS2" s="818"/>
      <c r="HDT2" s="818"/>
      <c r="HDU2" s="818"/>
      <c r="HDV2" s="818"/>
      <c r="HDW2" s="818"/>
      <c r="HDX2" s="818"/>
      <c r="HDY2" s="818"/>
      <c r="HDZ2" s="818"/>
      <c r="HEA2" s="818"/>
      <c r="HEB2" s="818"/>
      <c r="HEC2" s="818"/>
      <c r="HED2" s="818"/>
      <c r="HEE2" s="818"/>
      <c r="HEF2" s="818"/>
      <c r="HEG2" s="818"/>
      <c r="HEH2" s="818"/>
      <c r="HEI2" s="818"/>
      <c r="HEJ2" s="818"/>
      <c r="HEK2" s="818"/>
      <c r="HEL2" s="818"/>
      <c r="HEM2" s="818"/>
      <c r="HEN2" s="818"/>
      <c r="HEO2" s="818"/>
      <c r="HEP2" s="818"/>
      <c r="HEQ2" s="818"/>
      <c r="HER2" s="818"/>
      <c r="HES2" s="818"/>
      <c r="HET2" s="818"/>
      <c r="HEU2" s="818"/>
      <c r="HEV2" s="818"/>
      <c r="HEW2" s="818"/>
      <c r="HEX2" s="818"/>
      <c r="HEY2" s="818"/>
      <c r="HEZ2" s="818"/>
      <c r="HFA2" s="818"/>
      <c r="HFB2" s="818"/>
      <c r="HFC2" s="818"/>
      <c r="HFD2" s="818"/>
      <c r="HFE2" s="818"/>
      <c r="HFF2" s="818"/>
      <c r="HFG2" s="818"/>
      <c r="HFH2" s="818"/>
      <c r="HFI2" s="818"/>
      <c r="HFJ2" s="818"/>
      <c r="HFK2" s="818"/>
      <c r="HFL2" s="818"/>
      <c r="HFM2" s="818"/>
      <c r="HFN2" s="818"/>
      <c r="HFO2" s="818"/>
      <c r="HFP2" s="818"/>
      <c r="HFQ2" s="818"/>
      <c r="HFR2" s="818"/>
      <c r="HFS2" s="818"/>
      <c r="HFT2" s="818"/>
      <c r="HFU2" s="818"/>
      <c r="HFV2" s="818"/>
      <c r="HFW2" s="818"/>
      <c r="HFX2" s="818"/>
      <c r="HFY2" s="818"/>
      <c r="HFZ2" s="818"/>
      <c r="HGA2" s="818"/>
      <c r="HGB2" s="818"/>
      <c r="HGC2" s="818"/>
      <c r="HGD2" s="818"/>
      <c r="HGE2" s="818"/>
      <c r="HGF2" s="818"/>
      <c r="HGG2" s="818"/>
      <c r="HGH2" s="818"/>
      <c r="HGI2" s="818"/>
      <c r="HGJ2" s="818"/>
      <c r="HGK2" s="818"/>
      <c r="HGL2" s="818"/>
      <c r="HGM2" s="818"/>
      <c r="HGN2" s="818"/>
      <c r="HGO2" s="818"/>
      <c r="HGP2" s="818"/>
      <c r="HGQ2" s="818"/>
      <c r="HGR2" s="818"/>
      <c r="HGS2" s="818"/>
      <c r="HGT2" s="818"/>
      <c r="HGU2" s="818"/>
      <c r="HGV2" s="818"/>
      <c r="HGW2" s="818"/>
      <c r="HGX2" s="818"/>
      <c r="HGY2" s="818"/>
      <c r="HGZ2" s="818"/>
      <c r="HHA2" s="818"/>
      <c r="HHB2" s="818"/>
      <c r="HHC2" s="818"/>
      <c r="HHD2" s="818"/>
      <c r="HHE2" s="818"/>
      <c r="HHF2" s="818"/>
      <c r="HHG2" s="818"/>
      <c r="HHH2" s="818"/>
      <c r="HHI2" s="818"/>
      <c r="HHJ2" s="818"/>
      <c r="HHK2" s="818"/>
      <c r="HHL2" s="818"/>
      <c r="HHM2" s="818"/>
      <c r="HHN2" s="818"/>
      <c r="HHO2" s="818"/>
      <c r="HHP2" s="818"/>
      <c r="HHQ2" s="818"/>
      <c r="HHR2" s="818"/>
      <c r="HHS2" s="818"/>
      <c r="HHT2" s="818"/>
      <c r="HHU2" s="818"/>
      <c r="HHV2" s="818"/>
      <c r="HHW2" s="818"/>
      <c r="HHX2" s="818"/>
      <c r="HHY2" s="818"/>
      <c r="HHZ2" s="818"/>
      <c r="HIA2" s="818"/>
      <c r="HIB2" s="818"/>
      <c r="HIC2" s="818"/>
      <c r="HID2" s="818"/>
      <c r="HIE2" s="818"/>
      <c r="HIF2" s="818"/>
      <c r="HIG2" s="818"/>
      <c r="HIH2" s="818"/>
      <c r="HII2" s="818"/>
      <c r="HIJ2" s="818"/>
      <c r="HIK2" s="818"/>
      <c r="HIL2" s="818"/>
      <c r="HIM2" s="818"/>
      <c r="HIN2" s="818"/>
      <c r="HIO2" s="818"/>
      <c r="HIP2" s="818"/>
      <c r="HIQ2" s="818"/>
      <c r="HIR2" s="818"/>
      <c r="HIS2" s="818"/>
      <c r="HIT2" s="818"/>
      <c r="HIU2" s="818"/>
      <c r="HIV2" s="818"/>
      <c r="HIW2" s="818"/>
      <c r="HIX2" s="818"/>
      <c r="HIY2" s="818"/>
      <c r="HIZ2" s="818"/>
      <c r="HJA2" s="818"/>
      <c r="HJB2" s="818"/>
      <c r="HJC2" s="818"/>
      <c r="HJD2" s="818"/>
      <c r="HJE2" s="818"/>
      <c r="HJF2" s="818"/>
      <c r="HJG2" s="818"/>
      <c r="HJH2" s="818"/>
      <c r="HJI2" s="818"/>
      <c r="HJJ2" s="818"/>
      <c r="HJK2" s="818"/>
      <c r="HJL2" s="818"/>
      <c r="HJM2" s="818"/>
      <c r="HJN2" s="818"/>
      <c r="HJO2" s="818"/>
      <c r="HJP2" s="818"/>
      <c r="HJQ2" s="818"/>
      <c r="HJR2" s="818"/>
      <c r="HJS2" s="818"/>
      <c r="HJT2" s="818"/>
      <c r="HJU2" s="818"/>
      <c r="HJV2" s="818"/>
      <c r="HJW2" s="818"/>
      <c r="HJX2" s="818"/>
      <c r="HJY2" s="818"/>
      <c r="HJZ2" s="818"/>
      <c r="HKA2" s="818"/>
      <c r="HKB2" s="818"/>
      <c r="HKC2" s="818"/>
      <c r="HKD2" s="818"/>
      <c r="HKE2" s="818"/>
      <c r="HKF2" s="818"/>
      <c r="HKG2" s="818"/>
      <c r="HKH2" s="818"/>
      <c r="HKI2" s="818"/>
      <c r="HKJ2" s="818"/>
      <c r="HKK2" s="818"/>
      <c r="HKL2" s="818"/>
      <c r="HKM2" s="818"/>
      <c r="HKN2" s="818"/>
      <c r="HKO2" s="818"/>
      <c r="HKP2" s="818"/>
      <c r="HKQ2" s="818"/>
      <c r="HKR2" s="818"/>
      <c r="HKS2" s="818"/>
      <c r="HKT2" s="818"/>
      <c r="HKU2" s="818"/>
      <c r="HKV2" s="818"/>
      <c r="HKW2" s="818"/>
      <c r="HKX2" s="818"/>
      <c r="HKY2" s="818"/>
      <c r="HKZ2" s="818"/>
      <c r="HLA2" s="818"/>
      <c r="HLB2" s="818"/>
      <c r="HLC2" s="818"/>
      <c r="HLD2" s="818"/>
      <c r="HLE2" s="818"/>
      <c r="HLF2" s="818"/>
      <c r="HLG2" s="818"/>
      <c r="HLH2" s="818"/>
      <c r="HLI2" s="818"/>
      <c r="HLJ2" s="818"/>
      <c r="HLK2" s="818"/>
      <c r="HLL2" s="818"/>
      <c r="HLM2" s="818"/>
      <c r="HLN2" s="818"/>
      <c r="HLO2" s="818"/>
      <c r="HLP2" s="818"/>
      <c r="HLQ2" s="818"/>
      <c r="HLR2" s="818"/>
      <c r="HLS2" s="818"/>
      <c r="HLT2" s="818"/>
      <c r="HLU2" s="818"/>
      <c r="HLV2" s="818"/>
      <c r="HLW2" s="818"/>
      <c r="HLX2" s="818"/>
      <c r="HLY2" s="818"/>
      <c r="HLZ2" s="818"/>
      <c r="HMA2" s="818"/>
      <c r="HMB2" s="818"/>
      <c r="HMC2" s="818"/>
      <c r="HMD2" s="818"/>
      <c r="HME2" s="818"/>
      <c r="HMF2" s="818"/>
      <c r="HMG2" s="818"/>
      <c r="HMH2" s="818"/>
      <c r="HMI2" s="818"/>
      <c r="HMJ2" s="818"/>
      <c r="HMK2" s="818"/>
      <c r="HML2" s="818"/>
      <c r="HMM2" s="818"/>
      <c r="HMN2" s="818"/>
      <c r="HMO2" s="818"/>
      <c r="HMP2" s="818"/>
      <c r="HMQ2" s="818"/>
      <c r="HMR2" s="818"/>
      <c r="HMS2" s="818"/>
      <c r="HMT2" s="818"/>
      <c r="HMU2" s="818"/>
      <c r="HMV2" s="818"/>
      <c r="HMW2" s="818"/>
      <c r="HMX2" s="818"/>
      <c r="HMY2" s="818"/>
      <c r="HMZ2" s="818"/>
      <c r="HNA2" s="818"/>
      <c r="HNB2" s="818"/>
      <c r="HNC2" s="818"/>
      <c r="HND2" s="818"/>
      <c r="HNE2" s="818"/>
      <c r="HNF2" s="818"/>
      <c r="HNG2" s="818"/>
      <c r="HNH2" s="818"/>
      <c r="HNI2" s="818"/>
      <c r="HNJ2" s="818"/>
      <c r="HNK2" s="818"/>
      <c r="HNL2" s="818"/>
      <c r="HNM2" s="818"/>
      <c r="HNN2" s="818"/>
      <c r="HNO2" s="818"/>
      <c r="HNP2" s="818"/>
      <c r="HNQ2" s="818"/>
      <c r="HNR2" s="818"/>
      <c r="HNS2" s="818"/>
      <c r="HNT2" s="818"/>
      <c r="HNU2" s="818"/>
      <c r="HNV2" s="818"/>
      <c r="HNW2" s="818"/>
      <c r="HNX2" s="818"/>
      <c r="HNY2" s="818"/>
      <c r="HNZ2" s="818"/>
      <c r="HOA2" s="818"/>
      <c r="HOB2" s="818"/>
      <c r="HOC2" s="818"/>
      <c r="HOD2" s="818"/>
      <c r="HOE2" s="818"/>
      <c r="HOF2" s="818"/>
      <c r="HOG2" s="818"/>
      <c r="HOH2" s="818"/>
      <c r="HOI2" s="818"/>
      <c r="HOJ2" s="818"/>
      <c r="HOK2" s="818"/>
      <c r="HOL2" s="818"/>
      <c r="HOM2" s="818"/>
      <c r="HON2" s="818"/>
      <c r="HOO2" s="818"/>
      <c r="HOP2" s="818"/>
      <c r="HOQ2" s="818"/>
      <c r="HOR2" s="818"/>
      <c r="HOS2" s="818"/>
      <c r="HOT2" s="818"/>
      <c r="HOU2" s="818"/>
      <c r="HOV2" s="818"/>
      <c r="HOW2" s="818"/>
      <c r="HOX2" s="818"/>
      <c r="HOY2" s="818"/>
      <c r="HOZ2" s="818"/>
      <c r="HPA2" s="818"/>
      <c r="HPB2" s="818"/>
      <c r="HPC2" s="818"/>
      <c r="HPD2" s="818"/>
      <c r="HPE2" s="818"/>
      <c r="HPF2" s="818"/>
      <c r="HPG2" s="818"/>
      <c r="HPH2" s="818"/>
      <c r="HPI2" s="818"/>
      <c r="HPJ2" s="818"/>
      <c r="HPK2" s="818"/>
      <c r="HPL2" s="818"/>
      <c r="HPM2" s="818"/>
      <c r="HPN2" s="818"/>
      <c r="HPO2" s="818"/>
      <c r="HPP2" s="818"/>
      <c r="HPQ2" s="818"/>
      <c r="HPR2" s="818"/>
      <c r="HPS2" s="818"/>
      <c r="HPT2" s="818"/>
      <c r="HPU2" s="818"/>
      <c r="HPV2" s="818"/>
      <c r="HPW2" s="818"/>
      <c r="HPX2" s="818"/>
      <c r="HPY2" s="818"/>
      <c r="HPZ2" s="818"/>
      <c r="HQA2" s="818"/>
      <c r="HQB2" s="818"/>
      <c r="HQC2" s="818"/>
      <c r="HQD2" s="818"/>
      <c r="HQE2" s="818"/>
      <c r="HQF2" s="818"/>
      <c r="HQG2" s="818"/>
      <c r="HQH2" s="818"/>
      <c r="HQI2" s="818"/>
      <c r="HQJ2" s="818"/>
      <c r="HQK2" s="818"/>
      <c r="HQL2" s="818"/>
      <c r="HQM2" s="818"/>
      <c r="HQN2" s="818"/>
      <c r="HQO2" s="818"/>
      <c r="HQP2" s="818"/>
      <c r="HQQ2" s="818"/>
      <c r="HQR2" s="818"/>
      <c r="HQS2" s="818"/>
      <c r="HQT2" s="818"/>
      <c r="HQU2" s="818"/>
      <c r="HQV2" s="818"/>
      <c r="HQW2" s="818"/>
      <c r="HQX2" s="818"/>
      <c r="HQY2" s="818"/>
      <c r="HQZ2" s="818"/>
      <c r="HRA2" s="818"/>
      <c r="HRB2" s="818"/>
      <c r="HRC2" s="818"/>
      <c r="HRD2" s="818"/>
      <c r="HRE2" s="818"/>
      <c r="HRF2" s="818"/>
      <c r="HRG2" s="818"/>
      <c r="HRH2" s="818"/>
      <c r="HRI2" s="818"/>
      <c r="HRJ2" s="818"/>
      <c r="HRK2" s="818"/>
      <c r="HRL2" s="818"/>
      <c r="HRM2" s="818"/>
      <c r="HRN2" s="818"/>
      <c r="HRO2" s="818"/>
      <c r="HRP2" s="818"/>
      <c r="HRQ2" s="818"/>
      <c r="HRR2" s="818"/>
      <c r="HRS2" s="818"/>
      <c r="HRT2" s="818"/>
      <c r="HRU2" s="818"/>
      <c r="HRV2" s="818"/>
      <c r="HRW2" s="818"/>
      <c r="HRX2" s="818"/>
      <c r="HRY2" s="818"/>
      <c r="HRZ2" s="818"/>
      <c r="HSA2" s="818"/>
      <c r="HSB2" s="818"/>
      <c r="HSC2" s="818"/>
      <c r="HSD2" s="818"/>
      <c r="HSE2" s="818"/>
      <c r="HSF2" s="818"/>
      <c r="HSG2" s="818"/>
      <c r="HSH2" s="818"/>
      <c r="HSI2" s="818"/>
      <c r="HSJ2" s="818"/>
      <c r="HSK2" s="818"/>
      <c r="HSL2" s="818"/>
      <c r="HSM2" s="818"/>
      <c r="HSN2" s="818"/>
      <c r="HSO2" s="818"/>
      <c r="HSP2" s="818"/>
      <c r="HSQ2" s="818"/>
      <c r="HSR2" s="818"/>
      <c r="HSS2" s="818"/>
      <c r="HST2" s="818"/>
      <c r="HSU2" s="818"/>
      <c r="HSV2" s="818"/>
      <c r="HSW2" s="818"/>
      <c r="HSX2" s="818"/>
      <c r="HSY2" s="818"/>
      <c r="HSZ2" s="818"/>
      <c r="HTA2" s="818"/>
      <c r="HTB2" s="818"/>
      <c r="HTC2" s="818"/>
      <c r="HTD2" s="818"/>
      <c r="HTE2" s="818"/>
      <c r="HTF2" s="818"/>
      <c r="HTG2" s="818"/>
      <c r="HTH2" s="818"/>
      <c r="HTI2" s="818"/>
      <c r="HTJ2" s="818"/>
      <c r="HTK2" s="818"/>
      <c r="HTL2" s="818"/>
      <c r="HTM2" s="818"/>
      <c r="HTN2" s="818"/>
      <c r="HTO2" s="818"/>
      <c r="HTP2" s="818"/>
      <c r="HTQ2" s="818"/>
      <c r="HTR2" s="818"/>
      <c r="HTS2" s="818"/>
      <c r="HTT2" s="818"/>
      <c r="HTU2" s="818"/>
      <c r="HTV2" s="818"/>
      <c r="HTW2" s="818"/>
      <c r="HTX2" s="818"/>
      <c r="HTY2" s="818"/>
      <c r="HTZ2" s="818"/>
      <c r="HUA2" s="818"/>
      <c r="HUB2" s="818"/>
      <c r="HUC2" s="818"/>
      <c r="HUD2" s="818"/>
      <c r="HUE2" s="818"/>
      <c r="HUF2" s="818"/>
      <c r="HUG2" s="818"/>
      <c r="HUH2" s="818"/>
      <c r="HUI2" s="818"/>
      <c r="HUJ2" s="818"/>
      <c r="HUK2" s="818"/>
      <c r="HUL2" s="818"/>
      <c r="HUM2" s="818"/>
      <c r="HUN2" s="818"/>
      <c r="HUO2" s="818"/>
      <c r="HUP2" s="818"/>
      <c r="HUQ2" s="818"/>
      <c r="HUR2" s="818"/>
      <c r="HUS2" s="818"/>
      <c r="HUT2" s="818"/>
      <c r="HUU2" s="818"/>
      <c r="HUV2" s="818"/>
      <c r="HUW2" s="818"/>
      <c r="HUX2" s="818"/>
      <c r="HUY2" s="818"/>
      <c r="HUZ2" s="818"/>
      <c r="HVA2" s="818"/>
      <c r="HVB2" s="818"/>
      <c r="HVC2" s="818"/>
      <c r="HVD2" s="818"/>
      <c r="HVE2" s="818"/>
      <c r="HVF2" s="818"/>
      <c r="HVG2" s="818"/>
      <c r="HVH2" s="818"/>
      <c r="HVI2" s="818"/>
      <c r="HVJ2" s="818"/>
      <c r="HVK2" s="818"/>
      <c r="HVL2" s="818"/>
      <c r="HVM2" s="818"/>
      <c r="HVN2" s="818"/>
      <c r="HVO2" s="818"/>
      <c r="HVP2" s="818"/>
      <c r="HVQ2" s="818"/>
      <c r="HVR2" s="818"/>
      <c r="HVS2" s="818"/>
      <c r="HVT2" s="818"/>
      <c r="HVU2" s="818"/>
      <c r="HVV2" s="818"/>
      <c r="HVW2" s="818"/>
      <c r="HVX2" s="818"/>
      <c r="HVY2" s="818"/>
      <c r="HVZ2" s="818"/>
      <c r="HWA2" s="818"/>
      <c r="HWB2" s="818"/>
      <c r="HWC2" s="818"/>
      <c r="HWD2" s="818"/>
      <c r="HWE2" s="818"/>
      <c r="HWF2" s="818"/>
      <c r="HWG2" s="818"/>
      <c r="HWH2" s="818"/>
      <c r="HWI2" s="818"/>
      <c r="HWJ2" s="818"/>
      <c r="HWK2" s="818"/>
      <c r="HWL2" s="818"/>
      <c r="HWM2" s="818"/>
      <c r="HWN2" s="818"/>
      <c r="HWO2" s="818"/>
      <c r="HWP2" s="818"/>
      <c r="HWQ2" s="818"/>
      <c r="HWR2" s="818"/>
      <c r="HWS2" s="818"/>
      <c r="HWT2" s="818"/>
      <c r="HWU2" s="818"/>
      <c r="HWV2" s="818"/>
      <c r="HWW2" s="818"/>
      <c r="HWX2" s="818"/>
      <c r="HWY2" s="818"/>
      <c r="HWZ2" s="818"/>
      <c r="HXA2" s="818"/>
      <c r="HXB2" s="818"/>
      <c r="HXC2" s="818"/>
      <c r="HXD2" s="818"/>
      <c r="HXE2" s="818"/>
      <c r="HXF2" s="818"/>
      <c r="HXG2" s="818"/>
      <c r="HXH2" s="818"/>
      <c r="HXI2" s="818"/>
      <c r="HXJ2" s="818"/>
      <c r="HXK2" s="818"/>
      <c r="HXL2" s="818"/>
      <c r="HXM2" s="818"/>
      <c r="HXN2" s="818"/>
      <c r="HXO2" s="818"/>
      <c r="HXP2" s="818"/>
      <c r="HXQ2" s="818"/>
      <c r="HXR2" s="818"/>
      <c r="HXS2" s="818"/>
      <c r="HXT2" s="818"/>
      <c r="HXU2" s="818"/>
      <c r="HXV2" s="818"/>
      <c r="HXW2" s="818"/>
      <c r="HXX2" s="818"/>
      <c r="HXY2" s="818"/>
      <c r="HXZ2" s="818"/>
      <c r="HYA2" s="818"/>
      <c r="HYB2" s="818"/>
      <c r="HYC2" s="818"/>
      <c r="HYD2" s="818"/>
      <c r="HYE2" s="818"/>
      <c r="HYF2" s="818"/>
      <c r="HYG2" s="818"/>
      <c r="HYH2" s="818"/>
      <c r="HYI2" s="818"/>
      <c r="HYJ2" s="818"/>
      <c r="HYK2" s="818"/>
      <c r="HYL2" s="818"/>
      <c r="HYM2" s="818"/>
      <c r="HYN2" s="818"/>
      <c r="HYO2" s="818"/>
      <c r="HYP2" s="818"/>
      <c r="HYQ2" s="818"/>
      <c r="HYR2" s="818"/>
      <c r="HYS2" s="818"/>
      <c r="HYT2" s="818"/>
      <c r="HYU2" s="818"/>
      <c r="HYV2" s="818"/>
      <c r="HYW2" s="818"/>
      <c r="HYX2" s="818"/>
      <c r="HYY2" s="818"/>
      <c r="HYZ2" s="818"/>
      <c r="HZA2" s="818"/>
      <c r="HZB2" s="818"/>
      <c r="HZC2" s="818"/>
      <c r="HZD2" s="818"/>
      <c r="HZE2" s="818"/>
      <c r="HZF2" s="818"/>
      <c r="HZG2" s="818"/>
      <c r="HZH2" s="818"/>
      <c r="HZI2" s="818"/>
      <c r="HZJ2" s="818"/>
      <c r="HZK2" s="818"/>
      <c r="HZL2" s="818"/>
      <c r="HZM2" s="818"/>
      <c r="HZN2" s="818"/>
      <c r="HZO2" s="818"/>
      <c r="HZP2" s="818"/>
      <c r="HZQ2" s="818"/>
      <c r="HZR2" s="818"/>
      <c r="HZS2" s="818"/>
      <c r="HZT2" s="818"/>
      <c r="HZU2" s="818"/>
      <c r="HZV2" s="818"/>
      <c r="HZW2" s="818"/>
      <c r="HZX2" s="818"/>
      <c r="HZY2" s="818"/>
      <c r="HZZ2" s="818"/>
      <c r="IAA2" s="818"/>
      <c r="IAB2" s="818"/>
      <c r="IAC2" s="818"/>
      <c r="IAD2" s="818"/>
      <c r="IAE2" s="818"/>
      <c r="IAF2" s="818"/>
      <c r="IAG2" s="818"/>
      <c r="IAH2" s="818"/>
      <c r="IAI2" s="818"/>
      <c r="IAJ2" s="818"/>
      <c r="IAK2" s="818"/>
      <c r="IAL2" s="818"/>
      <c r="IAM2" s="818"/>
      <c r="IAN2" s="818"/>
      <c r="IAO2" s="818"/>
      <c r="IAP2" s="818"/>
      <c r="IAQ2" s="818"/>
      <c r="IAR2" s="818"/>
      <c r="IAS2" s="818"/>
      <c r="IAT2" s="818"/>
      <c r="IAU2" s="818"/>
      <c r="IAV2" s="818"/>
      <c r="IAW2" s="818"/>
      <c r="IAX2" s="818"/>
      <c r="IAY2" s="818"/>
      <c r="IAZ2" s="818"/>
      <c r="IBA2" s="818"/>
      <c r="IBB2" s="818"/>
      <c r="IBC2" s="818"/>
      <c r="IBD2" s="818"/>
      <c r="IBE2" s="818"/>
      <c r="IBF2" s="818"/>
      <c r="IBG2" s="818"/>
      <c r="IBH2" s="818"/>
      <c r="IBI2" s="818"/>
      <c r="IBJ2" s="818"/>
      <c r="IBK2" s="818"/>
      <c r="IBL2" s="818"/>
      <c r="IBM2" s="818"/>
      <c r="IBN2" s="818"/>
      <c r="IBO2" s="818"/>
      <c r="IBP2" s="818"/>
      <c r="IBQ2" s="818"/>
      <c r="IBR2" s="818"/>
      <c r="IBS2" s="818"/>
      <c r="IBT2" s="818"/>
      <c r="IBU2" s="818"/>
      <c r="IBV2" s="818"/>
      <c r="IBW2" s="818"/>
      <c r="IBX2" s="818"/>
      <c r="IBY2" s="818"/>
      <c r="IBZ2" s="818"/>
      <c r="ICA2" s="818"/>
      <c r="ICB2" s="818"/>
      <c r="ICC2" s="818"/>
      <c r="ICD2" s="818"/>
      <c r="ICE2" s="818"/>
      <c r="ICF2" s="818"/>
      <c r="ICG2" s="818"/>
      <c r="ICH2" s="818"/>
      <c r="ICI2" s="818"/>
      <c r="ICJ2" s="818"/>
      <c r="ICK2" s="818"/>
      <c r="ICL2" s="818"/>
      <c r="ICM2" s="818"/>
      <c r="ICN2" s="818"/>
      <c r="ICO2" s="818"/>
      <c r="ICP2" s="818"/>
      <c r="ICQ2" s="818"/>
      <c r="ICR2" s="818"/>
      <c r="ICS2" s="818"/>
      <c r="ICT2" s="818"/>
      <c r="ICU2" s="818"/>
      <c r="ICV2" s="818"/>
      <c r="ICW2" s="818"/>
      <c r="ICX2" s="818"/>
      <c r="ICY2" s="818"/>
      <c r="ICZ2" s="818"/>
      <c r="IDA2" s="818"/>
      <c r="IDB2" s="818"/>
      <c r="IDC2" s="818"/>
      <c r="IDD2" s="818"/>
      <c r="IDE2" s="818"/>
      <c r="IDF2" s="818"/>
      <c r="IDG2" s="818"/>
      <c r="IDH2" s="818"/>
      <c r="IDI2" s="818"/>
      <c r="IDJ2" s="818"/>
      <c r="IDK2" s="818"/>
      <c r="IDL2" s="818"/>
      <c r="IDM2" s="818"/>
      <c r="IDN2" s="818"/>
      <c r="IDO2" s="818"/>
      <c r="IDP2" s="818"/>
      <c r="IDQ2" s="818"/>
      <c r="IDR2" s="818"/>
      <c r="IDS2" s="818"/>
      <c r="IDT2" s="818"/>
      <c r="IDU2" s="818"/>
      <c r="IDV2" s="818"/>
      <c r="IDW2" s="818"/>
      <c r="IDX2" s="818"/>
      <c r="IDY2" s="818"/>
      <c r="IDZ2" s="818"/>
      <c r="IEA2" s="818"/>
      <c r="IEB2" s="818"/>
      <c r="IEC2" s="818"/>
      <c r="IED2" s="818"/>
      <c r="IEE2" s="818"/>
      <c r="IEF2" s="818"/>
      <c r="IEG2" s="818"/>
      <c r="IEH2" s="818"/>
      <c r="IEI2" s="818"/>
      <c r="IEJ2" s="818"/>
      <c r="IEK2" s="818"/>
      <c r="IEL2" s="818"/>
      <c r="IEM2" s="818"/>
      <c r="IEN2" s="818"/>
      <c r="IEO2" s="818"/>
      <c r="IEP2" s="818"/>
      <c r="IEQ2" s="818"/>
      <c r="IER2" s="818"/>
      <c r="IES2" s="818"/>
      <c r="IET2" s="818"/>
      <c r="IEU2" s="818"/>
      <c r="IEV2" s="818"/>
      <c r="IEW2" s="818"/>
      <c r="IEX2" s="818"/>
      <c r="IEY2" s="818"/>
      <c r="IEZ2" s="818"/>
      <c r="IFA2" s="818"/>
      <c r="IFB2" s="818"/>
      <c r="IFC2" s="818"/>
      <c r="IFD2" s="818"/>
      <c r="IFE2" s="818"/>
      <c r="IFF2" s="818"/>
      <c r="IFG2" s="818"/>
      <c r="IFH2" s="818"/>
      <c r="IFI2" s="818"/>
      <c r="IFJ2" s="818"/>
      <c r="IFK2" s="818"/>
      <c r="IFL2" s="818"/>
      <c r="IFM2" s="818"/>
      <c r="IFN2" s="818"/>
      <c r="IFO2" s="818"/>
      <c r="IFP2" s="818"/>
      <c r="IFQ2" s="818"/>
      <c r="IFR2" s="818"/>
      <c r="IFS2" s="818"/>
      <c r="IFT2" s="818"/>
      <c r="IFU2" s="818"/>
      <c r="IFV2" s="818"/>
      <c r="IFW2" s="818"/>
      <c r="IFX2" s="818"/>
      <c r="IFY2" s="818"/>
      <c r="IFZ2" s="818"/>
      <c r="IGA2" s="818"/>
      <c r="IGB2" s="818"/>
      <c r="IGC2" s="818"/>
      <c r="IGD2" s="818"/>
      <c r="IGE2" s="818"/>
      <c r="IGF2" s="818"/>
      <c r="IGG2" s="818"/>
      <c r="IGH2" s="818"/>
      <c r="IGI2" s="818"/>
      <c r="IGJ2" s="818"/>
      <c r="IGK2" s="818"/>
      <c r="IGL2" s="818"/>
      <c r="IGM2" s="818"/>
      <c r="IGN2" s="818"/>
      <c r="IGO2" s="818"/>
      <c r="IGP2" s="818"/>
      <c r="IGQ2" s="818"/>
      <c r="IGR2" s="818"/>
      <c r="IGS2" s="818"/>
      <c r="IGT2" s="818"/>
      <c r="IGU2" s="818"/>
      <c r="IGV2" s="818"/>
      <c r="IGW2" s="818"/>
      <c r="IGX2" s="818"/>
      <c r="IGY2" s="818"/>
      <c r="IGZ2" s="818"/>
      <c r="IHA2" s="818"/>
      <c r="IHB2" s="818"/>
      <c r="IHC2" s="818"/>
      <c r="IHD2" s="818"/>
      <c r="IHE2" s="818"/>
      <c r="IHF2" s="818"/>
      <c r="IHG2" s="818"/>
      <c r="IHH2" s="818"/>
      <c r="IHI2" s="818"/>
      <c r="IHJ2" s="818"/>
      <c r="IHK2" s="818"/>
      <c r="IHL2" s="818"/>
      <c r="IHM2" s="818"/>
      <c r="IHN2" s="818"/>
      <c r="IHO2" s="818"/>
      <c r="IHP2" s="818"/>
      <c r="IHQ2" s="818"/>
      <c r="IHR2" s="818"/>
      <c r="IHS2" s="818"/>
      <c r="IHT2" s="818"/>
      <c r="IHU2" s="818"/>
      <c r="IHV2" s="818"/>
      <c r="IHW2" s="818"/>
      <c r="IHX2" s="818"/>
      <c r="IHY2" s="818"/>
      <c r="IHZ2" s="818"/>
      <c r="IIA2" s="818"/>
      <c r="IIB2" s="818"/>
      <c r="IIC2" s="818"/>
      <c r="IID2" s="818"/>
      <c r="IIE2" s="818"/>
      <c r="IIF2" s="818"/>
      <c r="IIG2" s="818"/>
      <c r="IIH2" s="818"/>
      <c r="III2" s="818"/>
      <c r="IIJ2" s="818"/>
      <c r="IIK2" s="818"/>
      <c r="IIL2" s="818"/>
      <c r="IIM2" s="818"/>
      <c r="IIN2" s="818"/>
      <c r="IIO2" s="818"/>
      <c r="IIP2" s="818"/>
      <c r="IIQ2" s="818"/>
      <c r="IIR2" s="818"/>
      <c r="IIS2" s="818"/>
      <c r="IIT2" s="818"/>
      <c r="IIU2" s="818"/>
      <c r="IIV2" s="818"/>
      <c r="IIW2" s="818"/>
      <c r="IIX2" s="818"/>
      <c r="IIY2" s="818"/>
      <c r="IIZ2" s="818"/>
      <c r="IJA2" s="818"/>
      <c r="IJB2" s="818"/>
      <c r="IJC2" s="818"/>
      <c r="IJD2" s="818"/>
      <c r="IJE2" s="818"/>
      <c r="IJF2" s="818"/>
      <c r="IJG2" s="818"/>
      <c r="IJH2" s="818"/>
      <c r="IJI2" s="818"/>
      <c r="IJJ2" s="818"/>
      <c r="IJK2" s="818"/>
      <c r="IJL2" s="818"/>
      <c r="IJM2" s="818"/>
      <c r="IJN2" s="818"/>
      <c r="IJO2" s="818"/>
      <c r="IJP2" s="818"/>
      <c r="IJQ2" s="818"/>
      <c r="IJR2" s="818"/>
      <c r="IJS2" s="818"/>
      <c r="IJT2" s="818"/>
      <c r="IJU2" s="818"/>
      <c r="IJV2" s="818"/>
      <c r="IJW2" s="818"/>
      <c r="IJX2" s="818"/>
      <c r="IJY2" s="818"/>
      <c r="IJZ2" s="818"/>
      <c r="IKA2" s="818"/>
      <c r="IKB2" s="818"/>
      <c r="IKC2" s="818"/>
      <c r="IKD2" s="818"/>
      <c r="IKE2" s="818"/>
      <c r="IKF2" s="818"/>
      <c r="IKG2" s="818"/>
      <c r="IKH2" s="818"/>
      <c r="IKI2" s="818"/>
      <c r="IKJ2" s="818"/>
      <c r="IKK2" s="818"/>
      <c r="IKL2" s="818"/>
      <c r="IKM2" s="818"/>
      <c r="IKN2" s="818"/>
      <c r="IKO2" s="818"/>
      <c r="IKP2" s="818"/>
      <c r="IKQ2" s="818"/>
      <c r="IKR2" s="818"/>
      <c r="IKS2" s="818"/>
      <c r="IKT2" s="818"/>
      <c r="IKU2" s="818"/>
      <c r="IKV2" s="818"/>
      <c r="IKW2" s="818"/>
      <c r="IKX2" s="818"/>
      <c r="IKY2" s="818"/>
      <c r="IKZ2" s="818"/>
      <c r="ILA2" s="818"/>
      <c r="ILB2" s="818"/>
      <c r="ILC2" s="818"/>
      <c r="ILD2" s="818"/>
      <c r="ILE2" s="818"/>
      <c r="ILF2" s="818"/>
      <c r="ILG2" s="818"/>
      <c r="ILH2" s="818"/>
      <c r="ILI2" s="818"/>
      <c r="ILJ2" s="818"/>
      <c r="ILK2" s="818"/>
      <c r="ILL2" s="818"/>
      <c r="ILM2" s="818"/>
      <c r="ILN2" s="818"/>
      <c r="ILO2" s="818"/>
      <c r="ILP2" s="818"/>
      <c r="ILQ2" s="818"/>
      <c r="ILR2" s="818"/>
      <c r="ILS2" s="818"/>
      <c r="ILT2" s="818"/>
      <c r="ILU2" s="818"/>
      <c r="ILV2" s="818"/>
      <c r="ILW2" s="818"/>
      <c r="ILX2" s="818"/>
      <c r="ILY2" s="818"/>
      <c r="ILZ2" s="818"/>
      <c r="IMA2" s="818"/>
      <c r="IMB2" s="818"/>
      <c r="IMC2" s="818"/>
      <c r="IMD2" s="818"/>
      <c r="IME2" s="818"/>
      <c r="IMF2" s="818"/>
      <c r="IMG2" s="818"/>
      <c r="IMH2" s="818"/>
      <c r="IMI2" s="818"/>
      <c r="IMJ2" s="818"/>
      <c r="IMK2" s="818"/>
      <c r="IML2" s="818"/>
      <c r="IMM2" s="818"/>
      <c r="IMN2" s="818"/>
      <c r="IMO2" s="818"/>
      <c r="IMP2" s="818"/>
      <c r="IMQ2" s="818"/>
      <c r="IMR2" s="818"/>
      <c r="IMS2" s="818"/>
      <c r="IMT2" s="818"/>
      <c r="IMU2" s="818"/>
      <c r="IMV2" s="818"/>
      <c r="IMW2" s="818"/>
      <c r="IMX2" s="818"/>
      <c r="IMY2" s="818"/>
      <c r="IMZ2" s="818"/>
      <c r="INA2" s="818"/>
      <c r="INB2" s="818"/>
      <c r="INC2" s="818"/>
      <c r="IND2" s="818"/>
      <c r="INE2" s="818"/>
      <c r="INF2" s="818"/>
      <c r="ING2" s="818"/>
      <c r="INH2" s="818"/>
      <c r="INI2" s="818"/>
      <c r="INJ2" s="818"/>
      <c r="INK2" s="818"/>
      <c r="INL2" s="818"/>
      <c r="INM2" s="818"/>
      <c r="INN2" s="818"/>
      <c r="INO2" s="818"/>
      <c r="INP2" s="818"/>
      <c r="INQ2" s="818"/>
      <c r="INR2" s="818"/>
      <c r="INS2" s="818"/>
      <c r="INT2" s="818"/>
      <c r="INU2" s="818"/>
      <c r="INV2" s="818"/>
      <c r="INW2" s="818"/>
      <c r="INX2" s="818"/>
      <c r="INY2" s="818"/>
      <c r="INZ2" s="818"/>
      <c r="IOA2" s="818"/>
      <c r="IOB2" s="818"/>
      <c r="IOC2" s="818"/>
      <c r="IOD2" s="818"/>
      <c r="IOE2" s="818"/>
      <c r="IOF2" s="818"/>
      <c r="IOG2" s="818"/>
      <c r="IOH2" s="818"/>
      <c r="IOI2" s="818"/>
      <c r="IOJ2" s="818"/>
      <c r="IOK2" s="818"/>
      <c r="IOL2" s="818"/>
      <c r="IOM2" s="818"/>
      <c r="ION2" s="818"/>
      <c r="IOO2" s="818"/>
      <c r="IOP2" s="818"/>
      <c r="IOQ2" s="818"/>
      <c r="IOR2" s="818"/>
      <c r="IOS2" s="818"/>
      <c r="IOT2" s="818"/>
      <c r="IOU2" s="818"/>
      <c r="IOV2" s="818"/>
      <c r="IOW2" s="818"/>
      <c r="IOX2" s="818"/>
      <c r="IOY2" s="818"/>
      <c r="IOZ2" s="818"/>
      <c r="IPA2" s="818"/>
      <c r="IPB2" s="818"/>
      <c r="IPC2" s="818"/>
      <c r="IPD2" s="818"/>
      <c r="IPE2" s="818"/>
      <c r="IPF2" s="818"/>
      <c r="IPG2" s="818"/>
      <c r="IPH2" s="818"/>
      <c r="IPI2" s="818"/>
      <c r="IPJ2" s="818"/>
      <c r="IPK2" s="818"/>
      <c r="IPL2" s="818"/>
      <c r="IPM2" s="818"/>
      <c r="IPN2" s="818"/>
      <c r="IPO2" s="818"/>
      <c r="IPP2" s="818"/>
      <c r="IPQ2" s="818"/>
      <c r="IPR2" s="818"/>
      <c r="IPS2" s="818"/>
      <c r="IPT2" s="818"/>
      <c r="IPU2" s="818"/>
      <c r="IPV2" s="818"/>
      <c r="IPW2" s="818"/>
      <c r="IPX2" s="818"/>
      <c r="IPY2" s="818"/>
      <c r="IPZ2" s="818"/>
      <c r="IQA2" s="818"/>
      <c r="IQB2" s="818"/>
      <c r="IQC2" s="818"/>
      <c r="IQD2" s="818"/>
      <c r="IQE2" s="818"/>
      <c r="IQF2" s="818"/>
      <c r="IQG2" s="818"/>
      <c r="IQH2" s="818"/>
      <c r="IQI2" s="818"/>
      <c r="IQJ2" s="818"/>
      <c r="IQK2" s="818"/>
      <c r="IQL2" s="818"/>
      <c r="IQM2" s="818"/>
      <c r="IQN2" s="818"/>
      <c r="IQO2" s="818"/>
      <c r="IQP2" s="818"/>
      <c r="IQQ2" s="818"/>
      <c r="IQR2" s="818"/>
      <c r="IQS2" s="818"/>
      <c r="IQT2" s="818"/>
      <c r="IQU2" s="818"/>
      <c r="IQV2" s="818"/>
      <c r="IQW2" s="818"/>
      <c r="IQX2" s="818"/>
      <c r="IQY2" s="818"/>
      <c r="IQZ2" s="818"/>
      <c r="IRA2" s="818"/>
      <c r="IRB2" s="818"/>
      <c r="IRC2" s="818"/>
      <c r="IRD2" s="818"/>
      <c r="IRE2" s="818"/>
      <c r="IRF2" s="818"/>
      <c r="IRG2" s="818"/>
      <c r="IRH2" s="818"/>
      <c r="IRI2" s="818"/>
      <c r="IRJ2" s="818"/>
      <c r="IRK2" s="818"/>
      <c r="IRL2" s="818"/>
      <c r="IRM2" s="818"/>
      <c r="IRN2" s="818"/>
      <c r="IRO2" s="818"/>
      <c r="IRP2" s="818"/>
      <c r="IRQ2" s="818"/>
      <c r="IRR2" s="818"/>
      <c r="IRS2" s="818"/>
      <c r="IRT2" s="818"/>
      <c r="IRU2" s="818"/>
      <c r="IRV2" s="818"/>
      <c r="IRW2" s="818"/>
      <c r="IRX2" s="818"/>
      <c r="IRY2" s="818"/>
      <c r="IRZ2" s="818"/>
      <c r="ISA2" s="818"/>
      <c r="ISB2" s="818"/>
      <c r="ISC2" s="818"/>
      <c r="ISD2" s="818"/>
      <c r="ISE2" s="818"/>
      <c r="ISF2" s="818"/>
      <c r="ISG2" s="818"/>
      <c r="ISH2" s="818"/>
      <c r="ISI2" s="818"/>
      <c r="ISJ2" s="818"/>
      <c r="ISK2" s="818"/>
      <c r="ISL2" s="818"/>
      <c r="ISM2" s="818"/>
      <c r="ISN2" s="818"/>
      <c r="ISO2" s="818"/>
      <c r="ISP2" s="818"/>
      <c r="ISQ2" s="818"/>
      <c r="ISR2" s="818"/>
      <c r="ISS2" s="818"/>
      <c r="IST2" s="818"/>
      <c r="ISU2" s="818"/>
      <c r="ISV2" s="818"/>
      <c r="ISW2" s="818"/>
      <c r="ISX2" s="818"/>
      <c r="ISY2" s="818"/>
      <c r="ISZ2" s="818"/>
      <c r="ITA2" s="818"/>
      <c r="ITB2" s="818"/>
      <c r="ITC2" s="818"/>
      <c r="ITD2" s="818"/>
      <c r="ITE2" s="818"/>
      <c r="ITF2" s="818"/>
      <c r="ITG2" s="818"/>
      <c r="ITH2" s="818"/>
      <c r="ITI2" s="818"/>
      <c r="ITJ2" s="818"/>
      <c r="ITK2" s="818"/>
      <c r="ITL2" s="818"/>
      <c r="ITM2" s="818"/>
      <c r="ITN2" s="818"/>
      <c r="ITO2" s="818"/>
      <c r="ITP2" s="818"/>
      <c r="ITQ2" s="818"/>
      <c r="ITR2" s="818"/>
      <c r="ITS2" s="818"/>
      <c r="ITT2" s="818"/>
      <c r="ITU2" s="818"/>
      <c r="ITV2" s="818"/>
      <c r="ITW2" s="818"/>
      <c r="ITX2" s="818"/>
      <c r="ITY2" s="818"/>
      <c r="ITZ2" s="818"/>
      <c r="IUA2" s="818"/>
      <c r="IUB2" s="818"/>
      <c r="IUC2" s="818"/>
      <c r="IUD2" s="818"/>
      <c r="IUE2" s="818"/>
      <c r="IUF2" s="818"/>
      <c r="IUG2" s="818"/>
      <c r="IUH2" s="818"/>
      <c r="IUI2" s="818"/>
      <c r="IUJ2" s="818"/>
      <c r="IUK2" s="818"/>
      <c r="IUL2" s="818"/>
      <c r="IUM2" s="818"/>
      <c r="IUN2" s="818"/>
      <c r="IUO2" s="818"/>
      <c r="IUP2" s="818"/>
      <c r="IUQ2" s="818"/>
      <c r="IUR2" s="818"/>
      <c r="IUS2" s="818"/>
      <c r="IUT2" s="818"/>
      <c r="IUU2" s="818"/>
      <c r="IUV2" s="818"/>
      <c r="IUW2" s="818"/>
      <c r="IUX2" s="818"/>
      <c r="IUY2" s="818"/>
      <c r="IUZ2" s="818"/>
      <c r="IVA2" s="818"/>
      <c r="IVB2" s="818"/>
      <c r="IVC2" s="818"/>
      <c r="IVD2" s="818"/>
      <c r="IVE2" s="818"/>
      <c r="IVF2" s="818"/>
      <c r="IVG2" s="818"/>
      <c r="IVH2" s="818"/>
      <c r="IVI2" s="818"/>
      <c r="IVJ2" s="818"/>
      <c r="IVK2" s="818"/>
      <c r="IVL2" s="818"/>
      <c r="IVM2" s="818"/>
      <c r="IVN2" s="818"/>
      <c r="IVO2" s="818"/>
      <c r="IVP2" s="818"/>
      <c r="IVQ2" s="818"/>
      <c r="IVR2" s="818"/>
      <c r="IVS2" s="818"/>
      <c r="IVT2" s="818"/>
      <c r="IVU2" s="818"/>
      <c r="IVV2" s="818"/>
      <c r="IVW2" s="818"/>
      <c r="IVX2" s="818"/>
      <c r="IVY2" s="818"/>
      <c r="IVZ2" s="818"/>
      <c r="IWA2" s="818"/>
      <c r="IWB2" s="818"/>
      <c r="IWC2" s="818"/>
      <c r="IWD2" s="818"/>
      <c r="IWE2" s="818"/>
      <c r="IWF2" s="818"/>
      <c r="IWG2" s="818"/>
      <c r="IWH2" s="818"/>
      <c r="IWI2" s="818"/>
      <c r="IWJ2" s="818"/>
      <c r="IWK2" s="818"/>
      <c r="IWL2" s="818"/>
      <c r="IWM2" s="818"/>
      <c r="IWN2" s="818"/>
      <c r="IWO2" s="818"/>
      <c r="IWP2" s="818"/>
      <c r="IWQ2" s="818"/>
      <c r="IWR2" s="818"/>
      <c r="IWS2" s="818"/>
      <c r="IWT2" s="818"/>
      <c r="IWU2" s="818"/>
      <c r="IWV2" s="818"/>
      <c r="IWW2" s="818"/>
      <c r="IWX2" s="818"/>
      <c r="IWY2" s="818"/>
      <c r="IWZ2" s="818"/>
      <c r="IXA2" s="818"/>
      <c r="IXB2" s="818"/>
      <c r="IXC2" s="818"/>
      <c r="IXD2" s="818"/>
      <c r="IXE2" s="818"/>
      <c r="IXF2" s="818"/>
      <c r="IXG2" s="818"/>
      <c r="IXH2" s="818"/>
      <c r="IXI2" s="818"/>
      <c r="IXJ2" s="818"/>
      <c r="IXK2" s="818"/>
      <c r="IXL2" s="818"/>
      <c r="IXM2" s="818"/>
      <c r="IXN2" s="818"/>
      <c r="IXO2" s="818"/>
      <c r="IXP2" s="818"/>
      <c r="IXQ2" s="818"/>
      <c r="IXR2" s="818"/>
      <c r="IXS2" s="818"/>
      <c r="IXT2" s="818"/>
      <c r="IXU2" s="818"/>
      <c r="IXV2" s="818"/>
      <c r="IXW2" s="818"/>
      <c r="IXX2" s="818"/>
      <c r="IXY2" s="818"/>
      <c r="IXZ2" s="818"/>
      <c r="IYA2" s="818"/>
      <c r="IYB2" s="818"/>
      <c r="IYC2" s="818"/>
      <c r="IYD2" s="818"/>
      <c r="IYE2" s="818"/>
      <c r="IYF2" s="818"/>
      <c r="IYG2" s="818"/>
      <c r="IYH2" s="818"/>
      <c r="IYI2" s="818"/>
      <c r="IYJ2" s="818"/>
      <c r="IYK2" s="818"/>
      <c r="IYL2" s="818"/>
      <c r="IYM2" s="818"/>
      <c r="IYN2" s="818"/>
      <c r="IYO2" s="818"/>
      <c r="IYP2" s="818"/>
      <c r="IYQ2" s="818"/>
      <c r="IYR2" s="818"/>
      <c r="IYS2" s="818"/>
      <c r="IYT2" s="818"/>
      <c r="IYU2" s="818"/>
      <c r="IYV2" s="818"/>
      <c r="IYW2" s="818"/>
      <c r="IYX2" s="818"/>
      <c r="IYY2" s="818"/>
      <c r="IYZ2" s="818"/>
      <c r="IZA2" s="818"/>
      <c r="IZB2" s="818"/>
      <c r="IZC2" s="818"/>
      <c r="IZD2" s="818"/>
      <c r="IZE2" s="818"/>
      <c r="IZF2" s="818"/>
      <c r="IZG2" s="818"/>
      <c r="IZH2" s="818"/>
      <c r="IZI2" s="818"/>
      <c r="IZJ2" s="818"/>
      <c r="IZK2" s="818"/>
      <c r="IZL2" s="818"/>
      <c r="IZM2" s="818"/>
      <c r="IZN2" s="818"/>
      <c r="IZO2" s="818"/>
      <c r="IZP2" s="818"/>
      <c r="IZQ2" s="818"/>
      <c r="IZR2" s="818"/>
      <c r="IZS2" s="818"/>
      <c r="IZT2" s="818"/>
      <c r="IZU2" s="818"/>
      <c r="IZV2" s="818"/>
      <c r="IZW2" s="818"/>
      <c r="IZX2" s="818"/>
      <c r="IZY2" s="818"/>
      <c r="IZZ2" s="818"/>
      <c r="JAA2" s="818"/>
      <c r="JAB2" s="818"/>
      <c r="JAC2" s="818"/>
      <c r="JAD2" s="818"/>
      <c r="JAE2" s="818"/>
      <c r="JAF2" s="818"/>
      <c r="JAG2" s="818"/>
      <c r="JAH2" s="818"/>
      <c r="JAI2" s="818"/>
      <c r="JAJ2" s="818"/>
      <c r="JAK2" s="818"/>
      <c r="JAL2" s="818"/>
      <c r="JAM2" s="818"/>
      <c r="JAN2" s="818"/>
      <c r="JAO2" s="818"/>
      <c r="JAP2" s="818"/>
      <c r="JAQ2" s="818"/>
      <c r="JAR2" s="818"/>
      <c r="JAS2" s="818"/>
      <c r="JAT2" s="818"/>
      <c r="JAU2" s="818"/>
      <c r="JAV2" s="818"/>
      <c r="JAW2" s="818"/>
      <c r="JAX2" s="818"/>
      <c r="JAY2" s="818"/>
      <c r="JAZ2" s="818"/>
      <c r="JBA2" s="818"/>
      <c r="JBB2" s="818"/>
      <c r="JBC2" s="818"/>
      <c r="JBD2" s="818"/>
      <c r="JBE2" s="818"/>
      <c r="JBF2" s="818"/>
      <c r="JBG2" s="818"/>
      <c r="JBH2" s="818"/>
      <c r="JBI2" s="818"/>
      <c r="JBJ2" s="818"/>
      <c r="JBK2" s="818"/>
      <c r="JBL2" s="818"/>
      <c r="JBM2" s="818"/>
      <c r="JBN2" s="818"/>
      <c r="JBO2" s="818"/>
      <c r="JBP2" s="818"/>
      <c r="JBQ2" s="818"/>
      <c r="JBR2" s="818"/>
      <c r="JBS2" s="818"/>
      <c r="JBT2" s="818"/>
      <c r="JBU2" s="818"/>
      <c r="JBV2" s="818"/>
      <c r="JBW2" s="818"/>
      <c r="JBX2" s="818"/>
      <c r="JBY2" s="818"/>
      <c r="JBZ2" s="818"/>
      <c r="JCA2" s="818"/>
      <c r="JCB2" s="818"/>
      <c r="JCC2" s="818"/>
      <c r="JCD2" s="818"/>
      <c r="JCE2" s="818"/>
      <c r="JCF2" s="818"/>
      <c r="JCG2" s="818"/>
      <c r="JCH2" s="818"/>
      <c r="JCI2" s="818"/>
      <c r="JCJ2" s="818"/>
      <c r="JCK2" s="818"/>
      <c r="JCL2" s="818"/>
      <c r="JCM2" s="818"/>
      <c r="JCN2" s="818"/>
      <c r="JCO2" s="818"/>
      <c r="JCP2" s="818"/>
      <c r="JCQ2" s="818"/>
      <c r="JCR2" s="818"/>
      <c r="JCS2" s="818"/>
      <c r="JCT2" s="818"/>
      <c r="JCU2" s="818"/>
      <c r="JCV2" s="818"/>
      <c r="JCW2" s="818"/>
      <c r="JCX2" s="818"/>
      <c r="JCY2" s="818"/>
      <c r="JCZ2" s="818"/>
      <c r="JDA2" s="818"/>
      <c r="JDB2" s="818"/>
      <c r="JDC2" s="818"/>
      <c r="JDD2" s="818"/>
      <c r="JDE2" s="818"/>
      <c r="JDF2" s="818"/>
      <c r="JDG2" s="818"/>
      <c r="JDH2" s="818"/>
      <c r="JDI2" s="818"/>
      <c r="JDJ2" s="818"/>
      <c r="JDK2" s="818"/>
      <c r="JDL2" s="818"/>
      <c r="JDM2" s="818"/>
      <c r="JDN2" s="818"/>
      <c r="JDO2" s="818"/>
      <c r="JDP2" s="818"/>
      <c r="JDQ2" s="818"/>
      <c r="JDR2" s="818"/>
      <c r="JDS2" s="818"/>
      <c r="JDT2" s="818"/>
      <c r="JDU2" s="818"/>
      <c r="JDV2" s="818"/>
      <c r="JDW2" s="818"/>
      <c r="JDX2" s="818"/>
      <c r="JDY2" s="818"/>
      <c r="JDZ2" s="818"/>
      <c r="JEA2" s="818"/>
      <c r="JEB2" s="818"/>
      <c r="JEC2" s="818"/>
      <c r="JED2" s="818"/>
      <c r="JEE2" s="818"/>
      <c r="JEF2" s="818"/>
      <c r="JEG2" s="818"/>
      <c r="JEH2" s="818"/>
      <c r="JEI2" s="818"/>
      <c r="JEJ2" s="818"/>
      <c r="JEK2" s="818"/>
      <c r="JEL2" s="818"/>
      <c r="JEM2" s="818"/>
      <c r="JEN2" s="818"/>
      <c r="JEO2" s="818"/>
      <c r="JEP2" s="818"/>
      <c r="JEQ2" s="818"/>
      <c r="JER2" s="818"/>
      <c r="JES2" s="818"/>
      <c r="JET2" s="818"/>
      <c r="JEU2" s="818"/>
      <c r="JEV2" s="818"/>
      <c r="JEW2" s="818"/>
      <c r="JEX2" s="818"/>
      <c r="JEY2" s="818"/>
      <c r="JEZ2" s="818"/>
      <c r="JFA2" s="818"/>
      <c r="JFB2" s="818"/>
      <c r="JFC2" s="818"/>
      <c r="JFD2" s="818"/>
      <c r="JFE2" s="818"/>
      <c r="JFF2" s="818"/>
      <c r="JFG2" s="818"/>
      <c r="JFH2" s="818"/>
      <c r="JFI2" s="818"/>
      <c r="JFJ2" s="818"/>
      <c r="JFK2" s="818"/>
      <c r="JFL2" s="818"/>
      <c r="JFM2" s="818"/>
      <c r="JFN2" s="818"/>
      <c r="JFO2" s="818"/>
      <c r="JFP2" s="818"/>
      <c r="JFQ2" s="818"/>
      <c r="JFR2" s="818"/>
      <c r="JFS2" s="818"/>
      <c r="JFT2" s="818"/>
      <c r="JFU2" s="818"/>
      <c r="JFV2" s="818"/>
      <c r="JFW2" s="818"/>
      <c r="JFX2" s="818"/>
      <c r="JFY2" s="818"/>
      <c r="JFZ2" s="818"/>
      <c r="JGA2" s="818"/>
      <c r="JGB2" s="818"/>
      <c r="JGC2" s="818"/>
      <c r="JGD2" s="818"/>
      <c r="JGE2" s="818"/>
      <c r="JGF2" s="818"/>
      <c r="JGG2" s="818"/>
      <c r="JGH2" s="818"/>
      <c r="JGI2" s="818"/>
      <c r="JGJ2" s="818"/>
      <c r="JGK2" s="818"/>
      <c r="JGL2" s="818"/>
      <c r="JGM2" s="818"/>
      <c r="JGN2" s="818"/>
      <c r="JGO2" s="818"/>
      <c r="JGP2" s="818"/>
      <c r="JGQ2" s="818"/>
      <c r="JGR2" s="818"/>
      <c r="JGS2" s="818"/>
      <c r="JGT2" s="818"/>
      <c r="JGU2" s="818"/>
      <c r="JGV2" s="818"/>
      <c r="JGW2" s="818"/>
      <c r="JGX2" s="818"/>
      <c r="JGY2" s="818"/>
      <c r="JGZ2" s="818"/>
      <c r="JHA2" s="818"/>
      <c r="JHB2" s="818"/>
      <c r="JHC2" s="818"/>
      <c r="JHD2" s="818"/>
      <c r="JHE2" s="818"/>
      <c r="JHF2" s="818"/>
      <c r="JHG2" s="818"/>
      <c r="JHH2" s="818"/>
      <c r="JHI2" s="818"/>
      <c r="JHJ2" s="818"/>
      <c r="JHK2" s="818"/>
      <c r="JHL2" s="818"/>
      <c r="JHM2" s="818"/>
      <c r="JHN2" s="818"/>
      <c r="JHO2" s="818"/>
      <c r="JHP2" s="818"/>
      <c r="JHQ2" s="818"/>
      <c r="JHR2" s="818"/>
      <c r="JHS2" s="818"/>
      <c r="JHT2" s="818"/>
      <c r="JHU2" s="818"/>
      <c r="JHV2" s="818"/>
      <c r="JHW2" s="818"/>
      <c r="JHX2" s="818"/>
      <c r="JHY2" s="818"/>
      <c r="JHZ2" s="818"/>
      <c r="JIA2" s="818"/>
      <c r="JIB2" s="818"/>
      <c r="JIC2" s="818"/>
      <c r="JID2" s="818"/>
      <c r="JIE2" s="818"/>
      <c r="JIF2" s="818"/>
      <c r="JIG2" s="818"/>
      <c r="JIH2" s="818"/>
      <c r="JII2" s="818"/>
      <c r="JIJ2" s="818"/>
      <c r="JIK2" s="818"/>
      <c r="JIL2" s="818"/>
      <c r="JIM2" s="818"/>
      <c r="JIN2" s="818"/>
      <c r="JIO2" s="818"/>
      <c r="JIP2" s="818"/>
      <c r="JIQ2" s="818"/>
      <c r="JIR2" s="818"/>
      <c r="JIS2" s="818"/>
      <c r="JIT2" s="818"/>
      <c r="JIU2" s="818"/>
      <c r="JIV2" s="818"/>
      <c r="JIW2" s="818"/>
      <c r="JIX2" s="818"/>
      <c r="JIY2" s="818"/>
      <c r="JIZ2" s="818"/>
      <c r="JJA2" s="818"/>
      <c r="JJB2" s="818"/>
      <c r="JJC2" s="818"/>
      <c r="JJD2" s="818"/>
      <c r="JJE2" s="818"/>
      <c r="JJF2" s="818"/>
      <c r="JJG2" s="818"/>
      <c r="JJH2" s="818"/>
      <c r="JJI2" s="818"/>
      <c r="JJJ2" s="818"/>
      <c r="JJK2" s="818"/>
      <c r="JJL2" s="818"/>
      <c r="JJM2" s="818"/>
      <c r="JJN2" s="818"/>
      <c r="JJO2" s="818"/>
      <c r="JJP2" s="818"/>
      <c r="JJQ2" s="818"/>
      <c r="JJR2" s="818"/>
      <c r="JJS2" s="818"/>
      <c r="JJT2" s="818"/>
      <c r="JJU2" s="818"/>
      <c r="JJV2" s="818"/>
      <c r="JJW2" s="818"/>
      <c r="JJX2" s="818"/>
      <c r="JJY2" s="818"/>
      <c r="JJZ2" s="818"/>
      <c r="JKA2" s="818"/>
      <c r="JKB2" s="818"/>
      <c r="JKC2" s="818"/>
      <c r="JKD2" s="818"/>
      <c r="JKE2" s="818"/>
      <c r="JKF2" s="818"/>
      <c r="JKG2" s="818"/>
      <c r="JKH2" s="818"/>
      <c r="JKI2" s="818"/>
      <c r="JKJ2" s="818"/>
      <c r="JKK2" s="818"/>
      <c r="JKL2" s="818"/>
      <c r="JKM2" s="818"/>
      <c r="JKN2" s="818"/>
      <c r="JKO2" s="818"/>
      <c r="JKP2" s="818"/>
      <c r="JKQ2" s="818"/>
      <c r="JKR2" s="818"/>
      <c r="JKS2" s="818"/>
      <c r="JKT2" s="818"/>
      <c r="JKU2" s="818"/>
      <c r="JKV2" s="818"/>
      <c r="JKW2" s="818"/>
      <c r="JKX2" s="818"/>
      <c r="JKY2" s="818"/>
      <c r="JKZ2" s="818"/>
      <c r="JLA2" s="818"/>
      <c r="JLB2" s="818"/>
      <c r="JLC2" s="818"/>
      <c r="JLD2" s="818"/>
      <c r="JLE2" s="818"/>
      <c r="JLF2" s="818"/>
      <c r="JLG2" s="818"/>
      <c r="JLH2" s="818"/>
      <c r="JLI2" s="818"/>
      <c r="JLJ2" s="818"/>
      <c r="JLK2" s="818"/>
      <c r="JLL2" s="818"/>
      <c r="JLM2" s="818"/>
      <c r="JLN2" s="818"/>
      <c r="JLO2" s="818"/>
      <c r="JLP2" s="818"/>
      <c r="JLQ2" s="818"/>
      <c r="JLR2" s="818"/>
      <c r="JLS2" s="818"/>
      <c r="JLT2" s="818"/>
      <c r="JLU2" s="818"/>
      <c r="JLV2" s="818"/>
      <c r="JLW2" s="818"/>
      <c r="JLX2" s="818"/>
      <c r="JLY2" s="818"/>
      <c r="JLZ2" s="818"/>
      <c r="JMA2" s="818"/>
      <c r="JMB2" s="818"/>
      <c r="JMC2" s="818"/>
      <c r="JMD2" s="818"/>
      <c r="JME2" s="818"/>
      <c r="JMF2" s="818"/>
      <c r="JMG2" s="818"/>
      <c r="JMH2" s="818"/>
      <c r="JMI2" s="818"/>
      <c r="JMJ2" s="818"/>
      <c r="JMK2" s="818"/>
      <c r="JML2" s="818"/>
      <c r="JMM2" s="818"/>
      <c r="JMN2" s="818"/>
      <c r="JMO2" s="818"/>
      <c r="JMP2" s="818"/>
      <c r="JMQ2" s="818"/>
      <c r="JMR2" s="818"/>
      <c r="JMS2" s="818"/>
      <c r="JMT2" s="818"/>
      <c r="JMU2" s="818"/>
      <c r="JMV2" s="818"/>
      <c r="JMW2" s="818"/>
      <c r="JMX2" s="818"/>
      <c r="JMY2" s="818"/>
      <c r="JMZ2" s="818"/>
      <c r="JNA2" s="818"/>
      <c r="JNB2" s="818"/>
      <c r="JNC2" s="818"/>
      <c r="JND2" s="818"/>
      <c r="JNE2" s="818"/>
      <c r="JNF2" s="818"/>
      <c r="JNG2" s="818"/>
      <c r="JNH2" s="818"/>
      <c r="JNI2" s="818"/>
      <c r="JNJ2" s="818"/>
      <c r="JNK2" s="818"/>
      <c r="JNL2" s="818"/>
      <c r="JNM2" s="818"/>
      <c r="JNN2" s="818"/>
      <c r="JNO2" s="818"/>
      <c r="JNP2" s="818"/>
      <c r="JNQ2" s="818"/>
      <c r="JNR2" s="818"/>
      <c r="JNS2" s="818"/>
      <c r="JNT2" s="818"/>
      <c r="JNU2" s="818"/>
      <c r="JNV2" s="818"/>
      <c r="JNW2" s="818"/>
      <c r="JNX2" s="818"/>
      <c r="JNY2" s="818"/>
      <c r="JNZ2" s="818"/>
      <c r="JOA2" s="818"/>
      <c r="JOB2" s="818"/>
      <c r="JOC2" s="818"/>
      <c r="JOD2" s="818"/>
      <c r="JOE2" s="818"/>
      <c r="JOF2" s="818"/>
      <c r="JOG2" s="818"/>
      <c r="JOH2" s="818"/>
      <c r="JOI2" s="818"/>
      <c r="JOJ2" s="818"/>
      <c r="JOK2" s="818"/>
      <c r="JOL2" s="818"/>
      <c r="JOM2" s="818"/>
      <c r="JON2" s="818"/>
      <c r="JOO2" s="818"/>
      <c r="JOP2" s="818"/>
      <c r="JOQ2" s="818"/>
      <c r="JOR2" s="818"/>
      <c r="JOS2" s="818"/>
      <c r="JOT2" s="818"/>
      <c r="JOU2" s="818"/>
      <c r="JOV2" s="818"/>
      <c r="JOW2" s="818"/>
      <c r="JOX2" s="818"/>
      <c r="JOY2" s="818"/>
      <c r="JOZ2" s="818"/>
      <c r="JPA2" s="818"/>
      <c r="JPB2" s="818"/>
      <c r="JPC2" s="818"/>
      <c r="JPD2" s="818"/>
      <c r="JPE2" s="818"/>
      <c r="JPF2" s="818"/>
      <c r="JPG2" s="818"/>
      <c r="JPH2" s="818"/>
      <c r="JPI2" s="818"/>
      <c r="JPJ2" s="818"/>
      <c r="JPK2" s="818"/>
      <c r="JPL2" s="818"/>
      <c r="JPM2" s="818"/>
      <c r="JPN2" s="818"/>
      <c r="JPO2" s="818"/>
      <c r="JPP2" s="818"/>
      <c r="JPQ2" s="818"/>
      <c r="JPR2" s="818"/>
      <c r="JPS2" s="818"/>
      <c r="JPT2" s="818"/>
      <c r="JPU2" s="818"/>
      <c r="JPV2" s="818"/>
      <c r="JPW2" s="818"/>
      <c r="JPX2" s="818"/>
      <c r="JPY2" s="818"/>
      <c r="JPZ2" s="818"/>
      <c r="JQA2" s="818"/>
      <c r="JQB2" s="818"/>
      <c r="JQC2" s="818"/>
      <c r="JQD2" s="818"/>
      <c r="JQE2" s="818"/>
      <c r="JQF2" s="818"/>
      <c r="JQG2" s="818"/>
      <c r="JQH2" s="818"/>
      <c r="JQI2" s="818"/>
      <c r="JQJ2" s="818"/>
      <c r="JQK2" s="818"/>
      <c r="JQL2" s="818"/>
      <c r="JQM2" s="818"/>
      <c r="JQN2" s="818"/>
      <c r="JQO2" s="818"/>
      <c r="JQP2" s="818"/>
      <c r="JQQ2" s="818"/>
      <c r="JQR2" s="818"/>
      <c r="JQS2" s="818"/>
      <c r="JQT2" s="818"/>
      <c r="JQU2" s="818"/>
      <c r="JQV2" s="818"/>
      <c r="JQW2" s="818"/>
      <c r="JQX2" s="818"/>
      <c r="JQY2" s="818"/>
      <c r="JQZ2" s="818"/>
      <c r="JRA2" s="818"/>
      <c r="JRB2" s="818"/>
      <c r="JRC2" s="818"/>
      <c r="JRD2" s="818"/>
      <c r="JRE2" s="818"/>
      <c r="JRF2" s="818"/>
      <c r="JRG2" s="818"/>
      <c r="JRH2" s="818"/>
      <c r="JRI2" s="818"/>
      <c r="JRJ2" s="818"/>
      <c r="JRK2" s="818"/>
      <c r="JRL2" s="818"/>
      <c r="JRM2" s="818"/>
      <c r="JRN2" s="818"/>
      <c r="JRO2" s="818"/>
      <c r="JRP2" s="818"/>
      <c r="JRQ2" s="818"/>
      <c r="JRR2" s="818"/>
      <c r="JRS2" s="818"/>
      <c r="JRT2" s="818"/>
      <c r="JRU2" s="818"/>
      <c r="JRV2" s="818"/>
      <c r="JRW2" s="818"/>
      <c r="JRX2" s="818"/>
      <c r="JRY2" s="818"/>
      <c r="JRZ2" s="818"/>
      <c r="JSA2" s="818"/>
      <c r="JSB2" s="818"/>
      <c r="JSC2" s="818"/>
      <c r="JSD2" s="818"/>
      <c r="JSE2" s="818"/>
      <c r="JSF2" s="818"/>
      <c r="JSG2" s="818"/>
      <c r="JSH2" s="818"/>
      <c r="JSI2" s="818"/>
      <c r="JSJ2" s="818"/>
      <c r="JSK2" s="818"/>
      <c r="JSL2" s="818"/>
      <c r="JSM2" s="818"/>
      <c r="JSN2" s="818"/>
      <c r="JSO2" s="818"/>
      <c r="JSP2" s="818"/>
      <c r="JSQ2" s="818"/>
      <c r="JSR2" s="818"/>
      <c r="JSS2" s="818"/>
      <c r="JST2" s="818"/>
      <c r="JSU2" s="818"/>
      <c r="JSV2" s="818"/>
      <c r="JSW2" s="818"/>
      <c r="JSX2" s="818"/>
      <c r="JSY2" s="818"/>
      <c r="JSZ2" s="818"/>
      <c r="JTA2" s="818"/>
      <c r="JTB2" s="818"/>
      <c r="JTC2" s="818"/>
      <c r="JTD2" s="818"/>
      <c r="JTE2" s="818"/>
      <c r="JTF2" s="818"/>
      <c r="JTG2" s="818"/>
      <c r="JTH2" s="818"/>
      <c r="JTI2" s="818"/>
      <c r="JTJ2" s="818"/>
      <c r="JTK2" s="818"/>
      <c r="JTL2" s="818"/>
      <c r="JTM2" s="818"/>
      <c r="JTN2" s="818"/>
      <c r="JTO2" s="818"/>
      <c r="JTP2" s="818"/>
      <c r="JTQ2" s="818"/>
      <c r="JTR2" s="818"/>
      <c r="JTS2" s="818"/>
      <c r="JTT2" s="818"/>
      <c r="JTU2" s="818"/>
      <c r="JTV2" s="818"/>
      <c r="JTW2" s="818"/>
      <c r="JTX2" s="818"/>
      <c r="JTY2" s="818"/>
      <c r="JTZ2" s="818"/>
      <c r="JUA2" s="818"/>
      <c r="JUB2" s="818"/>
      <c r="JUC2" s="818"/>
      <c r="JUD2" s="818"/>
      <c r="JUE2" s="818"/>
      <c r="JUF2" s="818"/>
      <c r="JUG2" s="818"/>
      <c r="JUH2" s="818"/>
      <c r="JUI2" s="818"/>
      <c r="JUJ2" s="818"/>
      <c r="JUK2" s="818"/>
      <c r="JUL2" s="818"/>
      <c r="JUM2" s="818"/>
      <c r="JUN2" s="818"/>
      <c r="JUO2" s="818"/>
      <c r="JUP2" s="818"/>
      <c r="JUQ2" s="818"/>
      <c r="JUR2" s="818"/>
      <c r="JUS2" s="818"/>
      <c r="JUT2" s="818"/>
      <c r="JUU2" s="818"/>
      <c r="JUV2" s="818"/>
      <c r="JUW2" s="818"/>
      <c r="JUX2" s="818"/>
      <c r="JUY2" s="818"/>
      <c r="JUZ2" s="818"/>
      <c r="JVA2" s="818"/>
      <c r="JVB2" s="818"/>
      <c r="JVC2" s="818"/>
      <c r="JVD2" s="818"/>
      <c r="JVE2" s="818"/>
      <c r="JVF2" s="818"/>
      <c r="JVG2" s="818"/>
      <c r="JVH2" s="818"/>
      <c r="JVI2" s="818"/>
      <c r="JVJ2" s="818"/>
      <c r="JVK2" s="818"/>
      <c r="JVL2" s="818"/>
      <c r="JVM2" s="818"/>
      <c r="JVN2" s="818"/>
      <c r="JVO2" s="818"/>
      <c r="JVP2" s="818"/>
      <c r="JVQ2" s="818"/>
      <c r="JVR2" s="818"/>
      <c r="JVS2" s="818"/>
      <c r="JVT2" s="818"/>
      <c r="JVU2" s="818"/>
      <c r="JVV2" s="818"/>
      <c r="JVW2" s="818"/>
      <c r="JVX2" s="818"/>
      <c r="JVY2" s="818"/>
      <c r="JVZ2" s="818"/>
      <c r="JWA2" s="818"/>
      <c r="JWB2" s="818"/>
      <c r="JWC2" s="818"/>
      <c r="JWD2" s="818"/>
      <c r="JWE2" s="818"/>
      <c r="JWF2" s="818"/>
      <c r="JWG2" s="818"/>
      <c r="JWH2" s="818"/>
      <c r="JWI2" s="818"/>
      <c r="JWJ2" s="818"/>
      <c r="JWK2" s="818"/>
      <c r="JWL2" s="818"/>
      <c r="JWM2" s="818"/>
      <c r="JWN2" s="818"/>
      <c r="JWO2" s="818"/>
      <c r="JWP2" s="818"/>
      <c r="JWQ2" s="818"/>
      <c r="JWR2" s="818"/>
      <c r="JWS2" s="818"/>
      <c r="JWT2" s="818"/>
      <c r="JWU2" s="818"/>
      <c r="JWV2" s="818"/>
      <c r="JWW2" s="818"/>
      <c r="JWX2" s="818"/>
      <c r="JWY2" s="818"/>
      <c r="JWZ2" s="818"/>
      <c r="JXA2" s="818"/>
      <c r="JXB2" s="818"/>
      <c r="JXC2" s="818"/>
      <c r="JXD2" s="818"/>
      <c r="JXE2" s="818"/>
      <c r="JXF2" s="818"/>
      <c r="JXG2" s="818"/>
      <c r="JXH2" s="818"/>
      <c r="JXI2" s="818"/>
      <c r="JXJ2" s="818"/>
      <c r="JXK2" s="818"/>
      <c r="JXL2" s="818"/>
      <c r="JXM2" s="818"/>
      <c r="JXN2" s="818"/>
      <c r="JXO2" s="818"/>
      <c r="JXP2" s="818"/>
      <c r="JXQ2" s="818"/>
      <c r="JXR2" s="818"/>
      <c r="JXS2" s="818"/>
      <c r="JXT2" s="818"/>
      <c r="JXU2" s="818"/>
      <c r="JXV2" s="818"/>
      <c r="JXW2" s="818"/>
      <c r="JXX2" s="818"/>
      <c r="JXY2" s="818"/>
      <c r="JXZ2" s="818"/>
      <c r="JYA2" s="818"/>
      <c r="JYB2" s="818"/>
      <c r="JYC2" s="818"/>
      <c r="JYD2" s="818"/>
      <c r="JYE2" s="818"/>
      <c r="JYF2" s="818"/>
      <c r="JYG2" s="818"/>
      <c r="JYH2" s="818"/>
      <c r="JYI2" s="818"/>
      <c r="JYJ2" s="818"/>
      <c r="JYK2" s="818"/>
      <c r="JYL2" s="818"/>
      <c r="JYM2" s="818"/>
      <c r="JYN2" s="818"/>
      <c r="JYO2" s="818"/>
      <c r="JYP2" s="818"/>
      <c r="JYQ2" s="818"/>
      <c r="JYR2" s="818"/>
      <c r="JYS2" s="818"/>
      <c r="JYT2" s="818"/>
      <c r="JYU2" s="818"/>
      <c r="JYV2" s="818"/>
      <c r="JYW2" s="818"/>
      <c r="JYX2" s="818"/>
      <c r="JYY2" s="818"/>
      <c r="JYZ2" s="818"/>
      <c r="JZA2" s="818"/>
      <c r="JZB2" s="818"/>
      <c r="JZC2" s="818"/>
      <c r="JZD2" s="818"/>
      <c r="JZE2" s="818"/>
      <c r="JZF2" s="818"/>
      <c r="JZG2" s="818"/>
      <c r="JZH2" s="818"/>
      <c r="JZI2" s="818"/>
      <c r="JZJ2" s="818"/>
      <c r="JZK2" s="818"/>
      <c r="JZL2" s="818"/>
      <c r="JZM2" s="818"/>
      <c r="JZN2" s="818"/>
      <c r="JZO2" s="818"/>
      <c r="JZP2" s="818"/>
      <c r="JZQ2" s="818"/>
      <c r="JZR2" s="818"/>
      <c r="JZS2" s="818"/>
      <c r="JZT2" s="818"/>
      <c r="JZU2" s="818"/>
      <c r="JZV2" s="818"/>
      <c r="JZW2" s="818"/>
      <c r="JZX2" s="818"/>
      <c r="JZY2" s="818"/>
      <c r="JZZ2" s="818"/>
      <c r="KAA2" s="818"/>
      <c r="KAB2" s="818"/>
      <c r="KAC2" s="818"/>
      <c r="KAD2" s="818"/>
      <c r="KAE2" s="818"/>
      <c r="KAF2" s="818"/>
      <c r="KAG2" s="818"/>
      <c r="KAH2" s="818"/>
      <c r="KAI2" s="818"/>
      <c r="KAJ2" s="818"/>
      <c r="KAK2" s="818"/>
      <c r="KAL2" s="818"/>
      <c r="KAM2" s="818"/>
      <c r="KAN2" s="818"/>
      <c r="KAO2" s="818"/>
      <c r="KAP2" s="818"/>
      <c r="KAQ2" s="818"/>
      <c r="KAR2" s="818"/>
      <c r="KAS2" s="818"/>
      <c r="KAT2" s="818"/>
      <c r="KAU2" s="818"/>
      <c r="KAV2" s="818"/>
      <c r="KAW2" s="818"/>
      <c r="KAX2" s="818"/>
      <c r="KAY2" s="818"/>
      <c r="KAZ2" s="818"/>
      <c r="KBA2" s="818"/>
      <c r="KBB2" s="818"/>
      <c r="KBC2" s="818"/>
      <c r="KBD2" s="818"/>
      <c r="KBE2" s="818"/>
      <c r="KBF2" s="818"/>
      <c r="KBG2" s="818"/>
      <c r="KBH2" s="818"/>
      <c r="KBI2" s="818"/>
      <c r="KBJ2" s="818"/>
      <c r="KBK2" s="818"/>
      <c r="KBL2" s="818"/>
      <c r="KBM2" s="818"/>
      <c r="KBN2" s="818"/>
      <c r="KBO2" s="818"/>
      <c r="KBP2" s="818"/>
      <c r="KBQ2" s="818"/>
      <c r="KBR2" s="818"/>
      <c r="KBS2" s="818"/>
      <c r="KBT2" s="818"/>
      <c r="KBU2" s="818"/>
      <c r="KBV2" s="818"/>
      <c r="KBW2" s="818"/>
      <c r="KBX2" s="818"/>
      <c r="KBY2" s="818"/>
      <c r="KBZ2" s="818"/>
      <c r="KCA2" s="818"/>
      <c r="KCB2" s="818"/>
      <c r="KCC2" s="818"/>
      <c r="KCD2" s="818"/>
      <c r="KCE2" s="818"/>
      <c r="KCF2" s="818"/>
      <c r="KCG2" s="818"/>
      <c r="KCH2" s="818"/>
      <c r="KCI2" s="818"/>
      <c r="KCJ2" s="818"/>
      <c r="KCK2" s="818"/>
      <c r="KCL2" s="818"/>
      <c r="KCM2" s="818"/>
      <c r="KCN2" s="818"/>
      <c r="KCO2" s="818"/>
      <c r="KCP2" s="818"/>
      <c r="KCQ2" s="818"/>
      <c r="KCR2" s="818"/>
      <c r="KCS2" s="818"/>
      <c r="KCT2" s="818"/>
      <c r="KCU2" s="818"/>
      <c r="KCV2" s="818"/>
      <c r="KCW2" s="818"/>
      <c r="KCX2" s="818"/>
      <c r="KCY2" s="818"/>
      <c r="KCZ2" s="818"/>
      <c r="KDA2" s="818"/>
      <c r="KDB2" s="818"/>
      <c r="KDC2" s="818"/>
      <c r="KDD2" s="818"/>
      <c r="KDE2" s="818"/>
      <c r="KDF2" s="818"/>
      <c r="KDG2" s="818"/>
      <c r="KDH2" s="818"/>
      <c r="KDI2" s="818"/>
      <c r="KDJ2" s="818"/>
      <c r="KDK2" s="818"/>
      <c r="KDL2" s="818"/>
      <c r="KDM2" s="818"/>
      <c r="KDN2" s="818"/>
      <c r="KDO2" s="818"/>
      <c r="KDP2" s="818"/>
      <c r="KDQ2" s="818"/>
      <c r="KDR2" s="818"/>
      <c r="KDS2" s="818"/>
      <c r="KDT2" s="818"/>
      <c r="KDU2" s="818"/>
      <c r="KDV2" s="818"/>
      <c r="KDW2" s="818"/>
      <c r="KDX2" s="818"/>
      <c r="KDY2" s="818"/>
      <c r="KDZ2" s="818"/>
      <c r="KEA2" s="818"/>
      <c r="KEB2" s="818"/>
      <c r="KEC2" s="818"/>
      <c r="KED2" s="818"/>
      <c r="KEE2" s="818"/>
      <c r="KEF2" s="818"/>
      <c r="KEG2" s="818"/>
      <c r="KEH2" s="818"/>
      <c r="KEI2" s="818"/>
      <c r="KEJ2" s="818"/>
      <c r="KEK2" s="818"/>
      <c r="KEL2" s="818"/>
      <c r="KEM2" s="818"/>
      <c r="KEN2" s="818"/>
      <c r="KEO2" s="818"/>
      <c r="KEP2" s="818"/>
      <c r="KEQ2" s="818"/>
      <c r="KER2" s="818"/>
      <c r="KES2" s="818"/>
      <c r="KET2" s="818"/>
      <c r="KEU2" s="818"/>
      <c r="KEV2" s="818"/>
      <c r="KEW2" s="818"/>
      <c r="KEX2" s="818"/>
      <c r="KEY2" s="818"/>
      <c r="KEZ2" s="818"/>
      <c r="KFA2" s="818"/>
      <c r="KFB2" s="818"/>
      <c r="KFC2" s="818"/>
      <c r="KFD2" s="818"/>
      <c r="KFE2" s="818"/>
      <c r="KFF2" s="818"/>
      <c r="KFG2" s="818"/>
      <c r="KFH2" s="818"/>
      <c r="KFI2" s="818"/>
      <c r="KFJ2" s="818"/>
      <c r="KFK2" s="818"/>
      <c r="KFL2" s="818"/>
      <c r="KFM2" s="818"/>
      <c r="KFN2" s="818"/>
      <c r="KFO2" s="818"/>
      <c r="KFP2" s="818"/>
      <c r="KFQ2" s="818"/>
      <c r="KFR2" s="818"/>
      <c r="KFS2" s="818"/>
      <c r="KFT2" s="818"/>
      <c r="KFU2" s="818"/>
      <c r="KFV2" s="818"/>
      <c r="KFW2" s="818"/>
      <c r="KFX2" s="818"/>
      <c r="KFY2" s="818"/>
      <c r="KFZ2" s="818"/>
      <c r="KGA2" s="818"/>
      <c r="KGB2" s="818"/>
      <c r="KGC2" s="818"/>
      <c r="KGD2" s="818"/>
      <c r="KGE2" s="818"/>
      <c r="KGF2" s="818"/>
      <c r="KGG2" s="818"/>
      <c r="KGH2" s="818"/>
      <c r="KGI2" s="818"/>
      <c r="KGJ2" s="818"/>
      <c r="KGK2" s="818"/>
      <c r="KGL2" s="818"/>
      <c r="KGM2" s="818"/>
      <c r="KGN2" s="818"/>
      <c r="KGO2" s="818"/>
      <c r="KGP2" s="818"/>
      <c r="KGQ2" s="818"/>
      <c r="KGR2" s="818"/>
      <c r="KGS2" s="818"/>
      <c r="KGT2" s="818"/>
      <c r="KGU2" s="818"/>
      <c r="KGV2" s="818"/>
      <c r="KGW2" s="818"/>
      <c r="KGX2" s="818"/>
      <c r="KGY2" s="818"/>
      <c r="KGZ2" s="818"/>
      <c r="KHA2" s="818"/>
      <c r="KHB2" s="818"/>
      <c r="KHC2" s="818"/>
      <c r="KHD2" s="818"/>
      <c r="KHE2" s="818"/>
      <c r="KHF2" s="818"/>
      <c r="KHG2" s="818"/>
      <c r="KHH2" s="818"/>
      <c r="KHI2" s="818"/>
      <c r="KHJ2" s="818"/>
      <c r="KHK2" s="818"/>
      <c r="KHL2" s="818"/>
      <c r="KHM2" s="818"/>
      <c r="KHN2" s="818"/>
      <c r="KHO2" s="818"/>
      <c r="KHP2" s="818"/>
      <c r="KHQ2" s="818"/>
      <c r="KHR2" s="818"/>
      <c r="KHS2" s="818"/>
      <c r="KHT2" s="818"/>
      <c r="KHU2" s="818"/>
      <c r="KHV2" s="818"/>
      <c r="KHW2" s="818"/>
      <c r="KHX2" s="818"/>
      <c r="KHY2" s="818"/>
      <c r="KHZ2" s="818"/>
      <c r="KIA2" s="818"/>
      <c r="KIB2" s="818"/>
      <c r="KIC2" s="818"/>
      <c r="KID2" s="818"/>
      <c r="KIE2" s="818"/>
      <c r="KIF2" s="818"/>
      <c r="KIG2" s="818"/>
      <c r="KIH2" s="818"/>
      <c r="KII2" s="818"/>
      <c r="KIJ2" s="818"/>
      <c r="KIK2" s="818"/>
      <c r="KIL2" s="818"/>
      <c r="KIM2" s="818"/>
      <c r="KIN2" s="818"/>
      <c r="KIO2" s="818"/>
      <c r="KIP2" s="818"/>
      <c r="KIQ2" s="818"/>
      <c r="KIR2" s="818"/>
      <c r="KIS2" s="818"/>
      <c r="KIT2" s="818"/>
      <c r="KIU2" s="818"/>
      <c r="KIV2" s="818"/>
      <c r="KIW2" s="818"/>
      <c r="KIX2" s="818"/>
      <c r="KIY2" s="818"/>
      <c r="KIZ2" s="818"/>
      <c r="KJA2" s="818"/>
      <c r="KJB2" s="818"/>
      <c r="KJC2" s="818"/>
      <c r="KJD2" s="818"/>
      <c r="KJE2" s="818"/>
      <c r="KJF2" s="818"/>
      <c r="KJG2" s="818"/>
      <c r="KJH2" s="818"/>
      <c r="KJI2" s="818"/>
      <c r="KJJ2" s="818"/>
      <c r="KJK2" s="818"/>
      <c r="KJL2" s="818"/>
      <c r="KJM2" s="818"/>
      <c r="KJN2" s="818"/>
      <c r="KJO2" s="818"/>
      <c r="KJP2" s="818"/>
      <c r="KJQ2" s="818"/>
      <c r="KJR2" s="818"/>
      <c r="KJS2" s="818"/>
      <c r="KJT2" s="818"/>
      <c r="KJU2" s="818"/>
      <c r="KJV2" s="818"/>
      <c r="KJW2" s="818"/>
      <c r="KJX2" s="818"/>
      <c r="KJY2" s="818"/>
      <c r="KJZ2" s="818"/>
      <c r="KKA2" s="818"/>
      <c r="KKB2" s="818"/>
      <c r="KKC2" s="818"/>
      <c r="KKD2" s="818"/>
      <c r="KKE2" s="818"/>
      <c r="KKF2" s="818"/>
      <c r="KKG2" s="818"/>
      <c r="KKH2" s="818"/>
      <c r="KKI2" s="818"/>
      <c r="KKJ2" s="818"/>
      <c r="KKK2" s="818"/>
      <c r="KKL2" s="818"/>
      <c r="KKM2" s="818"/>
      <c r="KKN2" s="818"/>
      <c r="KKO2" s="818"/>
      <c r="KKP2" s="818"/>
      <c r="KKQ2" s="818"/>
      <c r="KKR2" s="818"/>
      <c r="KKS2" s="818"/>
      <c r="KKT2" s="818"/>
      <c r="KKU2" s="818"/>
      <c r="KKV2" s="818"/>
      <c r="KKW2" s="818"/>
      <c r="KKX2" s="818"/>
      <c r="KKY2" s="818"/>
      <c r="KKZ2" s="818"/>
      <c r="KLA2" s="818"/>
      <c r="KLB2" s="818"/>
      <c r="KLC2" s="818"/>
      <c r="KLD2" s="818"/>
      <c r="KLE2" s="818"/>
      <c r="KLF2" s="818"/>
      <c r="KLG2" s="818"/>
      <c r="KLH2" s="818"/>
      <c r="KLI2" s="818"/>
      <c r="KLJ2" s="818"/>
      <c r="KLK2" s="818"/>
      <c r="KLL2" s="818"/>
      <c r="KLM2" s="818"/>
      <c r="KLN2" s="818"/>
      <c r="KLO2" s="818"/>
      <c r="KLP2" s="818"/>
      <c r="KLQ2" s="818"/>
      <c r="KLR2" s="818"/>
      <c r="KLS2" s="818"/>
      <c r="KLT2" s="818"/>
      <c r="KLU2" s="818"/>
      <c r="KLV2" s="818"/>
      <c r="KLW2" s="818"/>
      <c r="KLX2" s="818"/>
      <c r="KLY2" s="818"/>
      <c r="KLZ2" s="818"/>
      <c r="KMA2" s="818"/>
      <c r="KMB2" s="818"/>
      <c r="KMC2" s="818"/>
      <c r="KMD2" s="818"/>
      <c r="KME2" s="818"/>
      <c r="KMF2" s="818"/>
      <c r="KMG2" s="818"/>
      <c r="KMH2" s="818"/>
      <c r="KMI2" s="818"/>
      <c r="KMJ2" s="818"/>
      <c r="KMK2" s="818"/>
      <c r="KML2" s="818"/>
      <c r="KMM2" s="818"/>
      <c r="KMN2" s="818"/>
      <c r="KMO2" s="818"/>
      <c r="KMP2" s="818"/>
      <c r="KMQ2" s="818"/>
      <c r="KMR2" s="818"/>
      <c r="KMS2" s="818"/>
      <c r="KMT2" s="818"/>
      <c r="KMU2" s="818"/>
      <c r="KMV2" s="818"/>
      <c r="KMW2" s="818"/>
      <c r="KMX2" s="818"/>
      <c r="KMY2" s="818"/>
      <c r="KMZ2" s="818"/>
      <c r="KNA2" s="818"/>
      <c r="KNB2" s="818"/>
      <c r="KNC2" s="818"/>
      <c r="KND2" s="818"/>
      <c r="KNE2" s="818"/>
      <c r="KNF2" s="818"/>
      <c r="KNG2" s="818"/>
      <c r="KNH2" s="818"/>
      <c r="KNI2" s="818"/>
      <c r="KNJ2" s="818"/>
      <c r="KNK2" s="818"/>
      <c r="KNL2" s="818"/>
      <c r="KNM2" s="818"/>
      <c r="KNN2" s="818"/>
      <c r="KNO2" s="818"/>
      <c r="KNP2" s="818"/>
      <c r="KNQ2" s="818"/>
      <c r="KNR2" s="818"/>
      <c r="KNS2" s="818"/>
      <c r="KNT2" s="818"/>
      <c r="KNU2" s="818"/>
      <c r="KNV2" s="818"/>
      <c r="KNW2" s="818"/>
      <c r="KNX2" s="818"/>
      <c r="KNY2" s="818"/>
      <c r="KNZ2" s="818"/>
      <c r="KOA2" s="818"/>
      <c r="KOB2" s="818"/>
      <c r="KOC2" s="818"/>
      <c r="KOD2" s="818"/>
      <c r="KOE2" s="818"/>
      <c r="KOF2" s="818"/>
      <c r="KOG2" s="818"/>
      <c r="KOH2" s="818"/>
      <c r="KOI2" s="818"/>
      <c r="KOJ2" s="818"/>
      <c r="KOK2" s="818"/>
      <c r="KOL2" s="818"/>
      <c r="KOM2" s="818"/>
      <c r="KON2" s="818"/>
      <c r="KOO2" s="818"/>
      <c r="KOP2" s="818"/>
      <c r="KOQ2" s="818"/>
      <c r="KOR2" s="818"/>
      <c r="KOS2" s="818"/>
      <c r="KOT2" s="818"/>
      <c r="KOU2" s="818"/>
      <c r="KOV2" s="818"/>
      <c r="KOW2" s="818"/>
      <c r="KOX2" s="818"/>
      <c r="KOY2" s="818"/>
      <c r="KOZ2" s="818"/>
      <c r="KPA2" s="818"/>
      <c r="KPB2" s="818"/>
      <c r="KPC2" s="818"/>
      <c r="KPD2" s="818"/>
      <c r="KPE2" s="818"/>
      <c r="KPF2" s="818"/>
      <c r="KPG2" s="818"/>
      <c r="KPH2" s="818"/>
      <c r="KPI2" s="818"/>
      <c r="KPJ2" s="818"/>
      <c r="KPK2" s="818"/>
      <c r="KPL2" s="818"/>
      <c r="KPM2" s="818"/>
      <c r="KPN2" s="818"/>
      <c r="KPO2" s="818"/>
      <c r="KPP2" s="818"/>
      <c r="KPQ2" s="818"/>
      <c r="KPR2" s="818"/>
      <c r="KPS2" s="818"/>
      <c r="KPT2" s="818"/>
      <c r="KPU2" s="818"/>
      <c r="KPV2" s="818"/>
      <c r="KPW2" s="818"/>
      <c r="KPX2" s="818"/>
      <c r="KPY2" s="818"/>
      <c r="KPZ2" s="818"/>
      <c r="KQA2" s="818"/>
      <c r="KQB2" s="818"/>
      <c r="KQC2" s="818"/>
      <c r="KQD2" s="818"/>
      <c r="KQE2" s="818"/>
      <c r="KQF2" s="818"/>
      <c r="KQG2" s="818"/>
      <c r="KQH2" s="818"/>
      <c r="KQI2" s="818"/>
      <c r="KQJ2" s="818"/>
      <c r="KQK2" s="818"/>
      <c r="KQL2" s="818"/>
      <c r="KQM2" s="818"/>
      <c r="KQN2" s="818"/>
      <c r="KQO2" s="818"/>
      <c r="KQP2" s="818"/>
      <c r="KQQ2" s="818"/>
      <c r="KQR2" s="818"/>
      <c r="KQS2" s="818"/>
      <c r="KQT2" s="818"/>
      <c r="KQU2" s="818"/>
      <c r="KQV2" s="818"/>
      <c r="KQW2" s="818"/>
      <c r="KQX2" s="818"/>
      <c r="KQY2" s="818"/>
      <c r="KQZ2" s="818"/>
      <c r="KRA2" s="818"/>
      <c r="KRB2" s="818"/>
      <c r="KRC2" s="818"/>
      <c r="KRD2" s="818"/>
      <c r="KRE2" s="818"/>
      <c r="KRF2" s="818"/>
      <c r="KRG2" s="818"/>
      <c r="KRH2" s="818"/>
      <c r="KRI2" s="818"/>
      <c r="KRJ2" s="818"/>
      <c r="KRK2" s="818"/>
      <c r="KRL2" s="818"/>
      <c r="KRM2" s="818"/>
      <c r="KRN2" s="818"/>
      <c r="KRO2" s="818"/>
      <c r="KRP2" s="818"/>
      <c r="KRQ2" s="818"/>
      <c r="KRR2" s="818"/>
      <c r="KRS2" s="818"/>
      <c r="KRT2" s="818"/>
      <c r="KRU2" s="818"/>
      <c r="KRV2" s="818"/>
      <c r="KRW2" s="818"/>
      <c r="KRX2" s="818"/>
      <c r="KRY2" s="818"/>
      <c r="KRZ2" s="818"/>
      <c r="KSA2" s="818"/>
      <c r="KSB2" s="818"/>
      <c r="KSC2" s="818"/>
      <c r="KSD2" s="818"/>
      <c r="KSE2" s="818"/>
      <c r="KSF2" s="818"/>
      <c r="KSG2" s="818"/>
      <c r="KSH2" s="818"/>
      <c r="KSI2" s="818"/>
      <c r="KSJ2" s="818"/>
      <c r="KSK2" s="818"/>
      <c r="KSL2" s="818"/>
      <c r="KSM2" s="818"/>
      <c r="KSN2" s="818"/>
      <c r="KSO2" s="818"/>
      <c r="KSP2" s="818"/>
      <c r="KSQ2" s="818"/>
      <c r="KSR2" s="818"/>
      <c r="KSS2" s="818"/>
      <c r="KST2" s="818"/>
      <c r="KSU2" s="818"/>
      <c r="KSV2" s="818"/>
      <c r="KSW2" s="818"/>
      <c r="KSX2" s="818"/>
      <c r="KSY2" s="818"/>
      <c r="KSZ2" s="818"/>
      <c r="KTA2" s="818"/>
      <c r="KTB2" s="818"/>
      <c r="KTC2" s="818"/>
      <c r="KTD2" s="818"/>
      <c r="KTE2" s="818"/>
      <c r="KTF2" s="818"/>
      <c r="KTG2" s="818"/>
      <c r="KTH2" s="818"/>
      <c r="KTI2" s="818"/>
      <c r="KTJ2" s="818"/>
      <c r="KTK2" s="818"/>
      <c r="KTL2" s="818"/>
      <c r="KTM2" s="818"/>
      <c r="KTN2" s="818"/>
      <c r="KTO2" s="818"/>
      <c r="KTP2" s="818"/>
      <c r="KTQ2" s="818"/>
      <c r="KTR2" s="818"/>
      <c r="KTS2" s="818"/>
      <c r="KTT2" s="818"/>
      <c r="KTU2" s="818"/>
      <c r="KTV2" s="818"/>
      <c r="KTW2" s="818"/>
      <c r="KTX2" s="818"/>
      <c r="KTY2" s="818"/>
      <c r="KTZ2" s="818"/>
      <c r="KUA2" s="818"/>
      <c r="KUB2" s="818"/>
      <c r="KUC2" s="818"/>
      <c r="KUD2" s="818"/>
      <c r="KUE2" s="818"/>
      <c r="KUF2" s="818"/>
      <c r="KUG2" s="818"/>
      <c r="KUH2" s="818"/>
      <c r="KUI2" s="818"/>
      <c r="KUJ2" s="818"/>
      <c r="KUK2" s="818"/>
      <c r="KUL2" s="818"/>
      <c r="KUM2" s="818"/>
      <c r="KUN2" s="818"/>
      <c r="KUO2" s="818"/>
      <c r="KUP2" s="818"/>
      <c r="KUQ2" s="818"/>
      <c r="KUR2" s="818"/>
      <c r="KUS2" s="818"/>
      <c r="KUT2" s="818"/>
      <c r="KUU2" s="818"/>
      <c r="KUV2" s="818"/>
      <c r="KUW2" s="818"/>
      <c r="KUX2" s="818"/>
      <c r="KUY2" s="818"/>
      <c r="KUZ2" s="818"/>
      <c r="KVA2" s="818"/>
      <c r="KVB2" s="818"/>
      <c r="KVC2" s="818"/>
      <c r="KVD2" s="818"/>
      <c r="KVE2" s="818"/>
      <c r="KVF2" s="818"/>
      <c r="KVG2" s="818"/>
      <c r="KVH2" s="818"/>
      <c r="KVI2" s="818"/>
      <c r="KVJ2" s="818"/>
      <c r="KVK2" s="818"/>
      <c r="KVL2" s="818"/>
      <c r="KVM2" s="818"/>
      <c r="KVN2" s="818"/>
      <c r="KVO2" s="818"/>
      <c r="KVP2" s="818"/>
      <c r="KVQ2" s="818"/>
      <c r="KVR2" s="818"/>
      <c r="KVS2" s="818"/>
      <c r="KVT2" s="818"/>
      <c r="KVU2" s="818"/>
      <c r="KVV2" s="818"/>
      <c r="KVW2" s="818"/>
      <c r="KVX2" s="818"/>
      <c r="KVY2" s="818"/>
      <c r="KVZ2" s="818"/>
      <c r="KWA2" s="818"/>
      <c r="KWB2" s="818"/>
      <c r="KWC2" s="818"/>
      <c r="KWD2" s="818"/>
      <c r="KWE2" s="818"/>
      <c r="KWF2" s="818"/>
      <c r="KWG2" s="818"/>
      <c r="KWH2" s="818"/>
      <c r="KWI2" s="818"/>
      <c r="KWJ2" s="818"/>
      <c r="KWK2" s="818"/>
      <c r="KWL2" s="818"/>
      <c r="KWM2" s="818"/>
      <c r="KWN2" s="818"/>
      <c r="KWO2" s="818"/>
      <c r="KWP2" s="818"/>
      <c r="KWQ2" s="818"/>
      <c r="KWR2" s="818"/>
      <c r="KWS2" s="818"/>
      <c r="KWT2" s="818"/>
      <c r="KWU2" s="818"/>
      <c r="KWV2" s="818"/>
      <c r="KWW2" s="818"/>
      <c r="KWX2" s="818"/>
      <c r="KWY2" s="818"/>
      <c r="KWZ2" s="818"/>
      <c r="KXA2" s="818"/>
      <c r="KXB2" s="818"/>
      <c r="KXC2" s="818"/>
      <c r="KXD2" s="818"/>
      <c r="KXE2" s="818"/>
      <c r="KXF2" s="818"/>
      <c r="KXG2" s="818"/>
      <c r="KXH2" s="818"/>
      <c r="KXI2" s="818"/>
      <c r="KXJ2" s="818"/>
      <c r="KXK2" s="818"/>
      <c r="KXL2" s="818"/>
      <c r="KXM2" s="818"/>
      <c r="KXN2" s="818"/>
      <c r="KXO2" s="818"/>
      <c r="KXP2" s="818"/>
      <c r="KXQ2" s="818"/>
      <c r="KXR2" s="818"/>
      <c r="KXS2" s="818"/>
      <c r="KXT2" s="818"/>
      <c r="KXU2" s="818"/>
      <c r="KXV2" s="818"/>
      <c r="KXW2" s="818"/>
      <c r="KXX2" s="818"/>
      <c r="KXY2" s="818"/>
      <c r="KXZ2" s="818"/>
      <c r="KYA2" s="818"/>
      <c r="KYB2" s="818"/>
      <c r="KYC2" s="818"/>
      <c r="KYD2" s="818"/>
      <c r="KYE2" s="818"/>
      <c r="KYF2" s="818"/>
      <c r="KYG2" s="818"/>
      <c r="KYH2" s="818"/>
      <c r="KYI2" s="818"/>
      <c r="KYJ2" s="818"/>
      <c r="KYK2" s="818"/>
      <c r="KYL2" s="818"/>
      <c r="KYM2" s="818"/>
      <c r="KYN2" s="818"/>
      <c r="KYO2" s="818"/>
      <c r="KYP2" s="818"/>
      <c r="KYQ2" s="818"/>
      <c r="KYR2" s="818"/>
      <c r="KYS2" s="818"/>
      <c r="KYT2" s="818"/>
      <c r="KYU2" s="818"/>
      <c r="KYV2" s="818"/>
      <c r="KYW2" s="818"/>
      <c r="KYX2" s="818"/>
      <c r="KYY2" s="818"/>
      <c r="KYZ2" s="818"/>
      <c r="KZA2" s="818"/>
      <c r="KZB2" s="818"/>
      <c r="KZC2" s="818"/>
      <c r="KZD2" s="818"/>
      <c r="KZE2" s="818"/>
      <c r="KZF2" s="818"/>
      <c r="KZG2" s="818"/>
      <c r="KZH2" s="818"/>
      <c r="KZI2" s="818"/>
      <c r="KZJ2" s="818"/>
      <c r="KZK2" s="818"/>
      <c r="KZL2" s="818"/>
      <c r="KZM2" s="818"/>
      <c r="KZN2" s="818"/>
      <c r="KZO2" s="818"/>
      <c r="KZP2" s="818"/>
      <c r="KZQ2" s="818"/>
      <c r="KZR2" s="818"/>
      <c r="KZS2" s="818"/>
      <c r="KZT2" s="818"/>
      <c r="KZU2" s="818"/>
      <c r="KZV2" s="818"/>
      <c r="KZW2" s="818"/>
      <c r="KZX2" s="818"/>
      <c r="KZY2" s="818"/>
      <c r="KZZ2" s="818"/>
      <c r="LAA2" s="818"/>
      <c r="LAB2" s="818"/>
      <c r="LAC2" s="818"/>
      <c r="LAD2" s="818"/>
      <c r="LAE2" s="818"/>
      <c r="LAF2" s="818"/>
      <c r="LAG2" s="818"/>
      <c r="LAH2" s="818"/>
      <c r="LAI2" s="818"/>
      <c r="LAJ2" s="818"/>
      <c r="LAK2" s="818"/>
      <c r="LAL2" s="818"/>
      <c r="LAM2" s="818"/>
      <c r="LAN2" s="818"/>
      <c r="LAO2" s="818"/>
      <c r="LAP2" s="818"/>
      <c r="LAQ2" s="818"/>
      <c r="LAR2" s="818"/>
      <c r="LAS2" s="818"/>
      <c r="LAT2" s="818"/>
      <c r="LAU2" s="818"/>
      <c r="LAV2" s="818"/>
      <c r="LAW2" s="818"/>
      <c r="LAX2" s="818"/>
      <c r="LAY2" s="818"/>
      <c r="LAZ2" s="818"/>
      <c r="LBA2" s="818"/>
      <c r="LBB2" s="818"/>
      <c r="LBC2" s="818"/>
      <c r="LBD2" s="818"/>
      <c r="LBE2" s="818"/>
      <c r="LBF2" s="818"/>
      <c r="LBG2" s="818"/>
      <c r="LBH2" s="818"/>
      <c r="LBI2" s="818"/>
      <c r="LBJ2" s="818"/>
      <c r="LBK2" s="818"/>
      <c r="LBL2" s="818"/>
      <c r="LBM2" s="818"/>
      <c r="LBN2" s="818"/>
      <c r="LBO2" s="818"/>
      <c r="LBP2" s="818"/>
      <c r="LBQ2" s="818"/>
      <c r="LBR2" s="818"/>
      <c r="LBS2" s="818"/>
      <c r="LBT2" s="818"/>
      <c r="LBU2" s="818"/>
      <c r="LBV2" s="818"/>
      <c r="LBW2" s="818"/>
      <c r="LBX2" s="818"/>
      <c r="LBY2" s="818"/>
      <c r="LBZ2" s="818"/>
      <c r="LCA2" s="818"/>
      <c r="LCB2" s="818"/>
      <c r="LCC2" s="818"/>
      <c r="LCD2" s="818"/>
      <c r="LCE2" s="818"/>
      <c r="LCF2" s="818"/>
      <c r="LCG2" s="818"/>
      <c r="LCH2" s="818"/>
      <c r="LCI2" s="818"/>
      <c r="LCJ2" s="818"/>
      <c r="LCK2" s="818"/>
      <c r="LCL2" s="818"/>
      <c r="LCM2" s="818"/>
      <c r="LCN2" s="818"/>
      <c r="LCO2" s="818"/>
      <c r="LCP2" s="818"/>
      <c r="LCQ2" s="818"/>
      <c r="LCR2" s="818"/>
      <c r="LCS2" s="818"/>
      <c r="LCT2" s="818"/>
      <c r="LCU2" s="818"/>
      <c r="LCV2" s="818"/>
      <c r="LCW2" s="818"/>
      <c r="LCX2" s="818"/>
      <c r="LCY2" s="818"/>
      <c r="LCZ2" s="818"/>
      <c r="LDA2" s="818"/>
      <c r="LDB2" s="818"/>
      <c r="LDC2" s="818"/>
      <c r="LDD2" s="818"/>
      <c r="LDE2" s="818"/>
      <c r="LDF2" s="818"/>
      <c r="LDG2" s="818"/>
      <c r="LDH2" s="818"/>
      <c r="LDI2" s="818"/>
      <c r="LDJ2" s="818"/>
      <c r="LDK2" s="818"/>
      <c r="LDL2" s="818"/>
      <c r="LDM2" s="818"/>
      <c r="LDN2" s="818"/>
      <c r="LDO2" s="818"/>
      <c r="LDP2" s="818"/>
      <c r="LDQ2" s="818"/>
      <c r="LDR2" s="818"/>
      <c r="LDS2" s="818"/>
      <c r="LDT2" s="818"/>
      <c r="LDU2" s="818"/>
      <c r="LDV2" s="818"/>
      <c r="LDW2" s="818"/>
      <c r="LDX2" s="818"/>
      <c r="LDY2" s="818"/>
      <c r="LDZ2" s="818"/>
      <c r="LEA2" s="818"/>
      <c r="LEB2" s="818"/>
      <c r="LEC2" s="818"/>
      <c r="LED2" s="818"/>
      <c r="LEE2" s="818"/>
      <c r="LEF2" s="818"/>
      <c r="LEG2" s="818"/>
      <c r="LEH2" s="818"/>
      <c r="LEI2" s="818"/>
      <c r="LEJ2" s="818"/>
      <c r="LEK2" s="818"/>
      <c r="LEL2" s="818"/>
      <c r="LEM2" s="818"/>
      <c r="LEN2" s="818"/>
      <c r="LEO2" s="818"/>
      <c r="LEP2" s="818"/>
      <c r="LEQ2" s="818"/>
      <c r="LER2" s="818"/>
      <c r="LES2" s="818"/>
      <c r="LET2" s="818"/>
      <c r="LEU2" s="818"/>
      <c r="LEV2" s="818"/>
      <c r="LEW2" s="818"/>
      <c r="LEX2" s="818"/>
      <c r="LEY2" s="818"/>
      <c r="LEZ2" s="818"/>
      <c r="LFA2" s="818"/>
      <c r="LFB2" s="818"/>
      <c r="LFC2" s="818"/>
      <c r="LFD2" s="818"/>
      <c r="LFE2" s="818"/>
      <c r="LFF2" s="818"/>
      <c r="LFG2" s="818"/>
      <c r="LFH2" s="818"/>
      <c r="LFI2" s="818"/>
      <c r="LFJ2" s="818"/>
      <c r="LFK2" s="818"/>
      <c r="LFL2" s="818"/>
      <c r="LFM2" s="818"/>
      <c r="LFN2" s="818"/>
      <c r="LFO2" s="818"/>
      <c r="LFP2" s="818"/>
      <c r="LFQ2" s="818"/>
      <c r="LFR2" s="818"/>
      <c r="LFS2" s="818"/>
      <c r="LFT2" s="818"/>
      <c r="LFU2" s="818"/>
      <c r="LFV2" s="818"/>
      <c r="LFW2" s="818"/>
      <c r="LFX2" s="818"/>
      <c r="LFY2" s="818"/>
      <c r="LFZ2" s="818"/>
      <c r="LGA2" s="818"/>
      <c r="LGB2" s="818"/>
      <c r="LGC2" s="818"/>
      <c r="LGD2" s="818"/>
      <c r="LGE2" s="818"/>
      <c r="LGF2" s="818"/>
      <c r="LGG2" s="818"/>
      <c r="LGH2" s="818"/>
      <c r="LGI2" s="818"/>
      <c r="LGJ2" s="818"/>
      <c r="LGK2" s="818"/>
      <c r="LGL2" s="818"/>
      <c r="LGM2" s="818"/>
      <c r="LGN2" s="818"/>
      <c r="LGO2" s="818"/>
      <c r="LGP2" s="818"/>
      <c r="LGQ2" s="818"/>
      <c r="LGR2" s="818"/>
      <c r="LGS2" s="818"/>
      <c r="LGT2" s="818"/>
      <c r="LGU2" s="818"/>
      <c r="LGV2" s="818"/>
      <c r="LGW2" s="818"/>
      <c r="LGX2" s="818"/>
      <c r="LGY2" s="818"/>
      <c r="LGZ2" s="818"/>
      <c r="LHA2" s="818"/>
      <c r="LHB2" s="818"/>
      <c r="LHC2" s="818"/>
      <c r="LHD2" s="818"/>
      <c r="LHE2" s="818"/>
      <c r="LHF2" s="818"/>
      <c r="LHG2" s="818"/>
      <c r="LHH2" s="818"/>
      <c r="LHI2" s="818"/>
      <c r="LHJ2" s="818"/>
      <c r="LHK2" s="818"/>
      <c r="LHL2" s="818"/>
      <c r="LHM2" s="818"/>
      <c r="LHN2" s="818"/>
      <c r="LHO2" s="818"/>
      <c r="LHP2" s="818"/>
      <c r="LHQ2" s="818"/>
      <c r="LHR2" s="818"/>
      <c r="LHS2" s="818"/>
      <c r="LHT2" s="818"/>
      <c r="LHU2" s="818"/>
      <c r="LHV2" s="818"/>
      <c r="LHW2" s="818"/>
      <c r="LHX2" s="818"/>
      <c r="LHY2" s="818"/>
      <c r="LHZ2" s="818"/>
      <c r="LIA2" s="818"/>
      <c r="LIB2" s="818"/>
      <c r="LIC2" s="818"/>
      <c r="LID2" s="818"/>
      <c r="LIE2" s="818"/>
      <c r="LIF2" s="818"/>
      <c r="LIG2" s="818"/>
      <c r="LIH2" s="818"/>
      <c r="LII2" s="818"/>
      <c r="LIJ2" s="818"/>
      <c r="LIK2" s="818"/>
      <c r="LIL2" s="818"/>
      <c r="LIM2" s="818"/>
      <c r="LIN2" s="818"/>
      <c r="LIO2" s="818"/>
      <c r="LIP2" s="818"/>
      <c r="LIQ2" s="818"/>
      <c r="LIR2" s="818"/>
      <c r="LIS2" s="818"/>
      <c r="LIT2" s="818"/>
      <c r="LIU2" s="818"/>
      <c r="LIV2" s="818"/>
      <c r="LIW2" s="818"/>
      <c r="LIX2" s="818"/>
      <c r="LIY2" s="818"/>
      <c r="LIZ2" s="818"/>
      <c r="LJA2" s="818"/>
      <c r="LJB2" s="818"/>
      <c r="LJC2" s="818"/>
      <c r="LJD2" s="818"/>
      <c r="LJE2" s="818"/>
      <c r="LJF2" s="818"/>
      <c r="LJG2" s="818"/>
      <c r="LJH2" s="818"/>
      <c r="LJI2" s="818"/>
      <c r="LJJ2" s="818"/>
      <c r="LJK2" s="818"/>
      <c r="LJL2" s="818"/>
      <c r="LJM2" s="818"/>
      <c r="LJN2" s="818"/>
      <c r="LJO2" s="818"/>
      <c r="LJP2" s="818"/>
      <c r="LJQ2" s="818"/>
      <c r="LJR2" s="818"/>
      <c r="LJS2" s="818"/>
      <c r="LJT2" s="818"/>
      <c r="LJU2" s="818"/>
      <c r="LJV2" s="818"/>
      <c r="LJW2" s="818"/>
      <c r="LJX2" s="818"/>
      <c r="LJY2" s="818"/>
      <c r="LJZ2" s="818"/>
      <c r="LKA2" s="818"/>
      <c r="LKB2" s="818"/>
      <c r="LKC2" s="818"/>
      <c r="LKD2" s="818"/>
      <c r="LKE2" s="818"/>
      <c r="LKF2" s="818"/>
      <c r="LKG2" s="818"/>
      <c r="LKH2" s="818"/>
      <c r="LKI2" s="818"/>
      <c r="LKJ2" s="818"/>
      <c r="LKK2" s="818"/>
      <c r="LKL2" s="818"/>
      <c r="LKM2" s="818"/>
      <c r="LKN2" s="818"/>
      <c r="LKO2" s="818"/>
      <c r="LKP2" s="818"/>
      <c r="LKQ2" s="818"/>
      <c r="LKR2" s="818"/>
      <c r="LKS2" s="818"/>
      <c r="LKT2" s="818"/>
      <c r="LKU2" s="818"/>
      <c r="LKV2" s="818"/>
      <c r="LKW2" s="818"/>
      <c r="LKX2" s="818"/>
      <c r="LKY2" s="818"/>
      <c r="LKZ2" s="818"/>
      <c r="LLA2" s="818"/>
      <c r="LLB2" s="818"/>
      <c r="LLC2" s="818"/>
      <c r="LLD2" s="818"/>
      <c r="LLE2" s="818"/>
      <c r="LLF2" s="818"/>
      <c r="LLG2" s="818"/>
      <c r="LLH2" s="818"/>
      <c r="LLI2" s="818"/>
      <c r="LLJ2" s="818"/>
      <c r="LLK2" s="818"/>
      <c r="LLL2" s="818"/>
      <c r="LLM2" s="818"/>
      <c r="LLN2" s="818"/>
      <c r="LLO2" s="818"/>
      <c r="LLP2" s="818"/>
      <c r="LLQ2" s="818"/>
      <c r="LLR2" s="818"/>
      <c r="LLS2" s="818"/>
      <c r="LLT2" s="818"/>
      <c r="LLU2" s="818"/>
      <c r="LLV2" s="818"/>
      <c r="LLW2" s="818"/>
      <c r="LLX2" s="818"/>
      <c r="LLY2" s="818"/>
      <c r="LLZ2" s="818"/>
      <c r="LMA2" s="818"/>
      <c r="LMB2" s="818"/>
      <c r="LMC2" s="818"/>
      <c r="LMD2" s="818"/>
      <c r="LME2" s="818"/>
      <c r="LMF2" s="818"/>
      <c r="LMG2" s="818"/>
      <c r="LMH2" s="818"/>
      <c r="LMI2" s="818"/>
      <c r="LMJ2" s="818"/>
      <c r="LMK2" s="818"/>
      <c r="LML2" s="818"/>
      <c r="LMM2" s="818"/>
      <c r="LMN2" s="818"/>
      <c r="LMO2" s="818"/>
      <c r="LMP2" s="818"/>
      <c r="LMQ2" s="818"/>
      <c r="LMR2" s="818"/>
      <c r="LMS2" s="818"/>
      <c r="LMT2" s="818"/>
      <c r="LMU2" s="818"/>
      <c r="LMV2" s="818"/>
      <c r="LMW2" s="818"/>
      <c r="LMX2" s="818"/>
      <c r="LMY2" s="818"/>
      <c r="LMZ2" s="818"/>
      <c r="LNA2" s="818"/>
      <c r="LNB2" s="818"/>
      <c r="LNC2" s="818"/>
      <c r="LND2" s="818"/>
      <c r="LNE2" s="818"/>
      <c r="LNF2" s="818"/>
      <c r="LNG2" s="818"/>
      <c r="LNH2" s="818"/>
      <c r="LNI2" s="818"/>
      <c r="LNJ2" s="818"/>
      <c r="LNK2" s="818"/>
      <c r="LNL2" s="818"/>
      <c r="LNM2" s="818"/>
      <c r="LNN2" s="818"/>
      <c r="LNO2" s="818"/>
      <c r="LNP2" s="818"/>
      <c r="LNQ2" s="818"/>
      <c r="LNR2" s="818"/>
      <c r="LNS2" s="818"/>
      <c r="LNT2" s="818"/>
      <c r="LNU2" s="818"/>
      <c r="LNV2" s="818"/>
      <c r="LNW2" s="818"/>
      <c r="LNX2" s="818"/>
      <c r="LNY2" s="818"/>
      <c r="LNZ2" s="818"/>
      <c r="LOA2" s="818"/>
      <c r="LOB2" s="818"/>
      <c r="LOC2" s="818"/>
      <c r="LOD2" s="818"/>
      <c r="LOE2" s="818"/>
      <c r="LOF2" s="818"/>
      <c r="LOG2" s="818"/>
      <c r="LOH2" s="818"/>
      <c r="LOI2" s="818"/>
      <c r="LOJ2" s="818"/>
      <c r="LOK2" s="818"/>
      <c r="LOL2" s="818"/>
      <c r="LOM2" s="818"/>
      <c r="LON2" s="818"/>
      <c r="LOO2" s="818"/>
      <c r="LOP2" s="818"/>
      <c r="LOQ2" s="818"/>
      <c r="LOR2" s="818"/>
      <c r="LOS2" s="818"/>
      <c r="LOT2" s="818"/>
      <c r="LOU2" s="818"/>
      <c r="LOV2" s="818"/>
      <c r="LOW2" s="818"/>
      <c r="LOX2" s="818"/>
      <c r="LOY2" s="818"/>
      <c r="LOZ2" s="818"/>
      <c r="LPA2" s="818"/>
      <c r="LPB2" s="818"/>
      <c r="LPC2" s="818"/>
      <c r="LPD2" s="818"/>
      <c r="LPE2" s="818"/>
      <c r="LPF2" s="818"/>
      <c r="LPG2" s="818"/>
      <c r="LPH2" s="818"/>
      <c r="LPI2" s="818"/>
      <c r="LPJ2" s="818"/>
      <c r="LPK2" s="818"/>
      <c r="LPL2" s="818"/>
      <c r="LPM2" s="818"/>
      <c r="LPN2" s="818"/>
      <c r="LPO2" s="818"/>
      <c r="LPP2" s="818"/>
      <c r="LPQ2" s="818"/>
      <c r="LPR2" s="818"/>
      <c r="LPS2" s="818"/>
      <c r="LPT2" s="818"/>
      <c r="LPU2" s="818"/>
      <c r="LPV2" s="818"/>
      <c r="LPW2" s="818"/>
      <c r="LPX2" s="818"/>
      <c r="LPY2" s="818"/>
      <c r="LPZ2" s="818"/>
      <c r="LQA2" s="818"/>
      <c r="LQB2" s="818"/>
      <c r="LQC2" s="818"/>
      <c r="LQD2" s="818"/>
      <c r="LQE2" s="818"/>
      <c r="LQF2" s="818"/>
      <c r="LQG2" s="818"/>
      <c r="LQH2" s="818"/>
      <c r="LQI2" s="818"/>
      <c r="LQJ2" s="818"/>
      <c r="LQK2" s="818"/>
      <c r="LQL2" s="818"/>
      <c r="LQM2" s="818"/>
      <c r="LQN2" s="818"/>
      <c r="LQO2" s="818"/>
      <c r="LQP2" s="818"/>
      <c r="LQQ2" s="818"/>
      <c r="LQR2" s="818"/>
      <c r="LQS2" s="818"/>
      <c r="LQT2" s="818"/>
      <c r="LQU2" s="818"/>
      <c r="LQV2" s="818"/>
      <c r="LQW2" s="818"/>
      <c r="LQX2" s="818"/>
      <c r="LQY2" s="818"/>
      <c r="LQZ2" s="818"/>
      <c r="LRA2" s="818"/>
      <c r="LRB2" s="818"/>
      <c r="LRC2" s="818"/>
      <c r="LRD2" s="818"/>
      <c r="LRE2" s="818"/>
      <c r="LRF2" s="818"/>
      <c r="LRG2" s="818"/>
      <c r="LRH2" s="818"/>
      <c r="LRI2" s="818"/>
      <c r="LRJ2" s="818"/>
      <c r="LRK2" s="818"/>
      <c r="LRL2" s="818"/>
      <c r="LRM2" s="818"/>
      <c r="LRN2" s="818"/>
      <c r="LRO2" s="818"/>
      <c r="LRP2" s="818"/>
      <c r="LRQ2" s="818"/>
      <c r="LRR2" s="818"/>
      <c r="LRS2" s="818"/>
      <c r="LRT2" s="818"/>
      <c r="LRU2" s="818"/>
      <c r="LRV2" s="818"/>
      <c r="LRW2" s="818"/>
      <c r="LRX2" s="818"/>
      <c r="LRY2" s="818"/>
      <c r="LRZ2" s="818"/>
      <c r="LSA2" s="818"/>
      <c r="LSB2" s="818"/>
      <c r="LSC2" s="818"/>
      <c r="LSD2" s="818"/>
      <c r="LSE2" s="818"/>
      <c r="LSF2" s="818"/>
      <c r="LSG2" s="818"/>
      <c r="LSH2" s="818"/>
      <c r="LSI2" s="818"/>
      <c r="LSJ2" s="818"/>
      <c r="LSK2" s="818"/>
      <c r="LSL2" s="818"/>
      <c r="LSM2" s="818"/>
      <c r="LSN2" s="818"/>
      <c r="LSO2" s="818"/>
      <c r="LSP2" s="818"/>
      <c r="LSQ2" s="818"/>
      <c r="LSR2" s="818"/>
      <c r="LSS2" s="818"/>
      <c r="LST2" s="818"/>
      <c r="LSU2" s="818"/>
      <c r="LSV2" s="818"/>
      <c r="LSW2" s="818"/>
      <c r="LSX2" s="818"/>
      <c r="LSY2" s="818"/>
      <c r="LSZ2" s="818"/>
      <c r="LTA2" s="818"/>
      <c r="LTB2" s="818"/>
      <c r="LTC2" s="818"/>
      <c r="LTD2" s="818"/>
      <c r="LTE2" s="818"/>
      <c r="LTF2" s="818"/>
      <c r="LTG2" s="818"/>
      <c r="LTH2" s="818"/>
      <c r="LTI2" s="818"/>
      <c r="LTJ2" s="818"/>
      <c r="LTK2" s="818"/>
      <c r="LTL2" s="818"/>
      <c r="LTM2" s="818"/>
      <c r="LTN2" s="818"/>
      <c r="LTO2" s="818"/>
      <c r="LTP2" s="818"/>
      <c r="LTQ2" s="818"/>
      <c r="LTR2" s="818"/>
      <c r="LTS2" s="818"/>
      <c r="LTT2" s="818"/>
      <c r="LTU2" s="818"/>
      <c r="LTV2" s="818"/>
      <c r="LTW2" s="818"/>
      <c r="LTX2" s="818"/>
      <c r="LTY2" s="818"/>
      <c r="LTZ2" s="818"/>
      <c r="LUA2" s="818"/>
      <c r="LUB2" s="818"/>
      <c r="LUC2" s="818"/>
      <c r="LUD2" s="818"/>
      <c r="LUE2" s="818"/>
      <c r="LUF2" s="818"/>
      <c r="LUG2" s="818"/>
      <c r="LUH2" s="818"/>
      <c r="LUI2" s="818"/>
      <c r="LUJ2" s="818"/>
      <c r="LUK2" s="818"/>
      <c r="LUL2" s="818"/>
      <c r="LUM2" s="818"/>
      <c r="LUN2" s="818"/>
      <c r="LUO2" s="818"/>
      <c r="LUP2" s="818"/>
      <c r="LUQ2" s="818"/>
      <c r="LUR2" s="818"/>
      <c r="LUS2" s="818"/>
      <c r="LUT2" s="818"/>
      <c r="LUU2" s="818"/>
      <c r="LUV2" s="818"/>
      <c r="LUW2" s="818"/>
      <c r="LUX2" s="818"/>
      <c r="LUY2" s="818"/>
      <c r="LUZ2" s="818"/>
      <c r="LVA2" s="818"/>
      <c r="LVB2" s="818"/>
      <c r="LVC2" s="818"/>
      <c r="LVD2" s="818"/>
      <c r="LVE2" s="818"/>
      <c r="LVF2" s="818"/>
      <c r="LVG2" s="818"/>
      <c r="LVH2" s="818"/>
      <c r="LVI2" s="818"/>
      <c r="LVJ2" s="818"/>
      <c r="LVK2" s="818"/>
      <c r="LVL2" s="818"/>
      <c r="LVM2" s="818"/>
      <c r="LVN2" s="818"/>
      <c r="LVO2" s="818"/>
      <c r="LVP2" s="818"/>
      <c r="LVQ2" s="818"/>
      <c r="LVR2" s="818"/>
      <c r="LVS2" s="818"/>
      <c r="LVT2" s="818"/>
      <c r="LVU2" s="818"/>
      <c r="LVV2" s="818"/>
      <c r="LVW2" s="818"/>
      <c r="LVX2" s="818"/>
      <c r="LVY2" s="818"/>
      <c r="LVZ2" s="818"/>
      <c r="LWA2" s="818"/>
      <c r="LWB2" s="818"/>
      <c r="LWC2" s="818"/>
      <c r="LWD2" s="818"/>
      <c r="LWE2" s="818"/>
      <c r="LWF2" s="818"/>
      <c r="LWG2" s="818"/>
      <c r="LWH2" s="818"/>
      <c r="LWI2" s="818"/>
      <c r="LWJ2" s="818"/>
      <c r="LWK2" s="818"/>
      <c r="LWL2" s="818"/>
      <c r="LWM2" s="818"/>
      <c r="LWN2" s="818"/>
      <c r="LWO2" s="818"/>
      <c r="LWP2" s="818"/>
      <c r="LWQ2" s="818"/>
      <c r="LWR2" s="818"/>
      <c r="LWS2" s="818"/>
      <c r="LWT2" s="818"/>
      <c r="LWU2" s="818"/>
      <c r="LWV2" s="818"/>
      <c r="LWW2" s="818"/>
      <c r="LWX2" s="818"/>
      <c r="LWY2" s="818"/>
      <c r="LWZ2" s="818"/>
      <c r="LXA2" s="818"/>
      <c r="LXB2" s="818"/>
      <c r="LXC2" s="818"/>
      <c r="LXD2" s="818"/>
      <c r="LXE2" s="818"/>
      <c r="LXF2" s="818"/>
      <c r="LXG2" s="818"/>
      <c r="LXH2" s="818"/>
      <c r="LXI2" s="818"/>
      <c r="LXJ2" s="818"/>
      <c r="LXK2" s="818"/>
      <c r="LXL2" s="818"/>
      <c r="LXM2" s="818"/>
      <c r="LXN2" s="818"/>
      <c r="LXO2" s="818"/>
      <c r="LXP2" s="818"/>
      <c r="LXQ2" s="818"/>
      <c r="LXR2" s="818"/>
      <c r="LXS2" s="818"/>
      <c r="LXT2" s="818"/>
      <c r="LXU2" s="818"/>
      <c r="LXV2" s="818"/>
      <c r="LXW2" s="818"/>
      <c r="LXX2" s="818"/>
      <c r="LXY2" s="818"/>
      <c r="LXZ2" s="818"/>
      <c r="LYA2" s="818"/>
      <c r="LYB2" s="818"/>
      <c r="LYC2" s="818"/>
      <c r="LYD2" s="818"/>
      <c r="LYE2" s="818"/>
      <c r="LYF2" s="818"/>
      <c r="LYG2" s="818"/>
      <c r="LYH2" s="818"/>
      <c r="LYI2" s="818"/>
      <c r="LYJ2" s="818"/>
      <c r="LYK2" s="818"/>
      <c r="LYL2" s="818"/>
      <c r="LYM2" s="818"/>
      <c r="LYN2" s="818"/>
      <c r="LYO2" s="818"/>
      <c r="LYP2" s="818"/>
      <c r="LYQ2" s="818"/>
      <c r="LYR2" s="818"/>
      <c r="LYS2" s="818"/>
      <c r="LYT2" s="818"/>
      <c r="LYU2" s="818"/>
      <c r="LYV2" s="818"/>
      <c r="LYW2" s="818"/>
      <c r="LYX2" s="818"/>
      <c r="LYY2" s="818"/>
      <c r="LYZ2" s="818"/>
      <c r="LZA2" s="818"/>
      <c r="LZB2" s="818"/>
      <c r="LZC2" s="818"/>
      <c r="LZD2" s="818"/>
      <c r="LZE2" s="818"/>
      <c r="LZF2" s="818"/>
      <c r="LZG2" s="818"/>
      <c r="LZH2" s="818"/>
      <c r="LZI2" s="818"/>
      <c r="LZJ2" s="818"/>
      <c r="LZK2" s="818"/>
      <c r="LZL2" s="818"/>
      <c r="LZM2" s="818"/>
      <c r="LZN2" s="818"/>
      <c r="LZO2" s="818"/>
      <c r="LZP2" s="818"/>
      <c r="LZQ2" s="818"/>
      <c r="LZR2" s="818"/>
      <c r="LZS2" s="818"/>
      <c r="LZT2" s="818"/>
      <c r="LZU2" s="818"/>
      <c r="LZV2" s="818"/>
      <c r="LZW2" s="818"/>
      <c r="LZX2" s="818"/>
      <c r="LZY2" s="818"/>
      <c r="LZZ2" s="818"/>
      <c r="MAA2" s="818"/>
      <c r="MAB2" s="818"/>
      <c r="MAC2" s="818"/>
      <c r="MAD2" s="818"/>
      <c r="MAE2" s="818"/>
      <c r="MAF2" s="818"/>
      <c r="MAG2" s="818"/>
      <c r="MAH2" s="818"/>
      <c r="MAI2" s="818"/>
      <c r="MAJ2" s="818"/>
      <c r="MAK2" s="818"/>
      <c r="MAL2" s="818"/>
      <c r="MAM2" s="818"/>
      <c r="MAN2" s="818"/>
      <c r="MAO2" s="818"/>
      <c r="MAP2" s="818"/>
      <c r="MAQ2" s="818"/>
      <c r="MAR2" s="818"/>
      <c r="MAS2" s="818"/>
      <c r="MAT2" s="818"/>
      <c r="MAU2" s="818"/>
      <c r="MAV2" s="818"/>
      <c r="MAW2" s="818"/>
      <c r="MAX2" s="818"/>
      <c r="MAY2" s="818"/>
      <c r="MAZ2" s="818"/>
      <c r="MBA2" s="818"/>
      <c r="MBB2" s="818"/>
      <c r="MBC2" s="818"/>
      <c r="MBD2" s="818"/>
      <c r="MBE2" s="818"/>
      <c r="MBF2" s="818"/>
      <c r="MBG2" s="818"/>
      <c r="MBH2" s="818"/>
      <c r="MBI2" s="818"/>
      <c r="MBJ2" s="818"/>
      <c r="MBK2" s="818"/>
      <c r="MBL2" s="818"/>
      <c r="MBM2" s="818"/>
      <c r="MBN2" s="818"/>
      <c r="MBO2" s="818"/>
      <c r="MBP2" s="818"/>
      <c r="MBQ2" s="818"/>
      <c r="MBR2" s="818"/>
      <c r="MBS2" s="818"/>
      <c r="MBT2" s="818"/>
      <c r="MBU2" s="818"/>
      <c r="MBV2" s="818"/>
      <c r="MBW2" s="818"/>
      <c r="MBX2" s="818"/>
      <c r="MBY2" s="818"/>
      <c r="MBZ2" s="818"/>
      <c r="MCA2" s="818"/>
      <c r="MCB2" s="818"/>
      <c r="MCC2" s="818"/>
      <c r="MCD2" s="818"/>
      <c r="MCE2" s="818"/>
      <c r="MCF2" s="818"/>
      <c r="MCG2" s="818"/>
      <c r="MCH2" s="818"/>
      <c r="MCI2" s="818"/>
      <c r="MCJ2" s="818"/>
      <c r="MCK2" s="818"/>
      <c r="MCL2" s="818"/>
      <c r="MCM2" s="818"/>
      <c r="MCN2" s="818"/>
      <c r="MCO2" s="818"/>
      <c r="MCP2" s="818"/>
      <c r="MCQ2" s="818"/>
      <c r="MCR2" s="818"/>
      <c r="MCS2" s="818"/>
      <c r="MCT2" s="818"/>
      <c r="MCU2" s="818"/>
      <c r="MCV2" s="818"/>
      <c r="MCW2" s="818"/>
      <c r="MCX2" s="818"/>
      <c r="MCY2" s="818"/>
      <c r="MCZ2" s="818"/>
      <c r="MDA2" s="818"/>
      <c r="MDB2" s="818"/>
      <c r="MDC2" s="818"/>
      <c r="MDD2" s="818"/>
      <c r="MDE2" s="818"/>
      <c r="MDF2" s="818"/>
      <c r="MDG2" s="818"/>
      <c r="MDH2" s="818"/>
      <c r="MDI2" s="818"/>
      <c r="MDJ2" s="818"/>
      <c r="MDK2" s="818"/>
      <c r="MDL2" s="818"/>
      <c r="MDM2" s="818"/>
      <c r="MDN2" s="818"/>
      <c r="MDO2" s="818"/>
      <c r="MDP2" s="818"/>
      <c r="MDQ2" s="818"/>
      <c r="MDR2" s="818"/>
      <c r="MDS2" s="818"/>
      <c r="MDT2" s="818"/>
      <c r="MDU2" s="818"/>
      <c r="MDV2" s="818"/>
      <c r="MDW2" s="818"/>
      <c r="MDX2" s="818"/>
      <c r="MDY2" s="818"/>
      <c r="MDZ2" s="818"/>
      <c r="MEA2" s="818"/>
      <c r="MEB2" s="818"/>
      <c r="MEC2" s="818"/>
      <c r="MED2" s="818"/>
      <c r="MEE2" s="818"/>
      <c r="MEF2" s="818"/>
      <c r="MEG2" s="818"/>
      <c r="MEH2" s="818"/>
      <c r="MEI2" s="818"/>
      <c r="MEJ2" s="818"/>
      <c r="MEK2" s="818"/>
      <c r="MEL2" s="818"/>
      <c r="MEM2" s="818"/>
      <c r="MEN2" s="818"/>
      <c r="MEO2" s="818"/>
      <c r="MEP2" s="818"/>
      <c r="MEQ2" s="818"/>
      <c r="MER2" s="818"/>
      <c r="MES2" s="818"/>
      <c r="MET2" s="818"/>
      <c r="MEU2" s="818"/>
      <c r="MEV2" s="818"/>
      <c r="MEW2" s="818"/>
      <c r="MEX2" s="818"/>
      <c r="MEY2" s="818"/>
      <c r="MEZ2" s="818"/>
      <c r="MFA2" s="818"/>
      <c r="MFB2" s="818"/>
      <c r="MFC2" s="818"/>
      <c r="MFD2" s="818"/>
      <c r="MFE2" s="818"/>
      <c r="MFF2" s="818"/>
      <c r="MFG2" s="818"/>
      <c r="MFH2" s="818"/>
      <c r="MFI2" s="818"/>
      <c r="MFJ2" s="818"/>
      <c r="MFK2" s="818"/>
      <c r="MFL2" s="818"/>
      <c r="MFM2" s="818"/>
      <c r="MFN2" s="818"/>
      <c r="MFO2" s="818"/>
      <c r="MFP2" s="818"/>
      <c r="MFQ2" s="818"/>
      <c r="MFR2" s="818"/>
      <c r="MFS2" s="818"/>
      <c r="MFT2" s="818"/>
      <c r="MFU2" s="818"/>
      <c r="MFV2" s="818"/>
      <c r="MFW2" s="818"/>
      <c r="MFX2" s="818"/>
      <c r="MFY2" s="818"/>
      <c r="MFZ2" s="818"/>
      <c r="MGA2" s="818"/>
      <c r="MGB2" s="818"/>
      <c r="MGC2" s="818"/>
      <c r="MGD2" s="818"/>
      <c r="MGE2" s="818"/>
      <c r="MGF2" s="818"/>
      <c r="MGG2" s="818"/>
      <c r="MGH2" s="818"/>
      <c r="MGI2" s="818"/>
      <c r="MGJ2" s="818"/>
      <c r="MGK2" s="818"/>
      <c r="MGL2" s="818"/>
      <c r="MGM2" s="818"/>
      <c r="MGN2" s="818"/>
      <c r="MGO2" s="818"/>
      <c r="MGP2" s="818"/>
      <c r="MGQ2" s="818"/>
      <c r="MGR2" s="818"/>
      <c r="MGS2" s="818"/>
      <c r="MGT2" s="818"/>
      <c r="MGU2" s="818"/>
      <c r="MGV2" s="818"/>
      <c r="MGW2" s="818"/>
      <c r="MGX2" s="818"/>
      <c r="MGY2" s="818"/>
      <c r="MGZ2" s="818"/>
      <c r="MHA2" s="818"/>
      <c r="MHB2" s="818"/>
      <c r="MHC2" s="818"/>
      <c r="MHD2" s="818"/>
      <c r="MHE2" s="818"/>
      <c r="MHF2" s="818"/>
      <c r="MHG2" s="818"/>
      <c r="MHH2" s="818"/>
      <c r="MHI2" s="818"/>
      <c r="MHJ2" s="818"/>
      <c r="MHK2" s="818"/>
      <c r="MHL2" s="818"/>
      <c r="MHM2" s="818"/>
      <c r="MHN2" s="818"/>
      <c r="MHO2" s="818"/>
      <c r="MHP2" s="818"/>
      <c r="MHQ2" s="818"/>
      <c r="MHR2" s="818"/>
      <c r="MHS2" s="818"/>
      <c r="MHT2" s="818"/>
      <c r="MHU2" s="818"/>
      <c r="MHV2" s="818"/>
      <c r="MHW2" s="818"/>
      <c r="MHX2" s="818"/>
      <c r="MHY2" s="818"/>
      <c r="MHZ2" s="818"/>
      <c r="MIA2" s="818"/>
      <c r="MIB2" s="818"/>
      <c r="MIC2" s="818"/>
      <c r="MID2" s="818"/>
      <c r="MIE2" s="818"/>
      <c r="MIF2" s="818"/>
      <c r="MIG2" s="818"/>
      <c r="MIH2" s="818"/>
      <c r="MII2" s="818"/>
      <c r="MIJ2" s="818"/>
      <c r="MIK2" s="818"/>
      <c r="MIL2" s="818"/>
      <c r="MIM2" s="818"/>
      <c r="MIN2" s="818"/>
      <c r="MIO2" s="818"/>
      <c r="MIP2" s="818"/>
      <c r="MIQ2" s="818"/>
      <c r="MIR2" s="818"/>
      <c r="MIS2" s="818"/>
      <c r="MIT2" s="818"/>
      <c r="MIU2" s="818"/>
      <c r="MIV2" s="818"/>
      <c r="MIW2" s="818"/>
      <c r="MIX2" s="818"/>
      <c r="MIY2" s="818"/>
      <c r="MIZ2" s="818"/>
      <c r="MJA2" s="818"/>
      <c r="MJB2" s="818"/>
      <c r="MJC2" s="818"/>
      <c r="MJD2" s="818"/>
      <c r="MJE2" s="818"/>
      <c r="MJF2" s="818"/>
      <c r="MJG2" s="818"/>
      <c r="MJH2" s="818"/>
      <c r="MJI2" s="818"/>
      <c r="MJJ2" s="818"/>
      <c r="MJK2" s="818"/>
      <c r="MJL2" s="818"/>
      <c r="MJM2" s="818"/>
      <c r="MJN2" s="818"/>
      <c r="MJO2" s="818"/>
      <c r="MJP2" s="818"/>
      <c r="MJQ2" s="818"/>
      <c r="MJR2" s="818"/>
      <c r="MJS2" s="818"/>
      <c r="MJT2" s="818"/>
      <c r="MJU2" s="818"/>
      <c r="MJV2" s="818"/>
      <c r="MJW2" s="818"/>
      <c r="MJX2" s="818"/>
      <c r="MJY2" s="818"/>
      <c r="MJZ2" s="818"/>
      <c r="MKA2" s="818"/>
      <c r="MKB2" s="818"/>
      <c r="MKC2" s="818"/>
      <c r="MKD2" s="818"/>
      <c r="MKE2" s="818"/>
      <c r="MKF2" s="818"/>
      <c r="MKG2" s="818"/>
      <c r="MKH2" s="818"/>
      <c r="MKI2" s="818"/>
      <c r="MKJ2" s="818"/>
      <c r="MKK2" s="818"/>
      <c r="MKL2" s="818"/>
      <c r="MKM2" s="818"/>
      <c r="MKN2" s="818"/>
      <c r="MKO2" s="818"/>
      <c r="MKP2" s="818"/>
      <c r="MKQ2" s="818"/>
      <c r="MKR2" s="818"/>
      <c r="MKS2" s="818"/>
      <c r="MKT2" s="818"/>
      <c r="MKU2" s="818"/>
      <c r="MKV2" s="818"/>
      <c r="MKW2" s="818"/>
      <c r="MKX2" s="818"/>
      <c r="MKY2" s="818"/>
      <c r="MKZ2" s="818"/>
      <c r="MLA2" s="818"/>
      <c r="MLB2" s="818"/>
      <c r="MLC2" s="818"/>
      <c r="MLD2" s="818"/>
      <c r="MLE2" s="818"/>
      <c r="MLF2" s="818"/>
      <c r="MLG2" s="818"/>
      <c r="MLH2" s="818"/>
      <c r="MLI2" s="818"/>
      <c r="MLJ2" s="818"/>
      <c r="MLK2" s="818"/>
      <c r="MLL2" s="818"/>
      <c r="MLM2" s="818"/>
      <c r="MLN2" s="818"/>
      <c r="MLO2" s="818"/>
      <c r="MLP2" s="818"/>
      <c r="MLQ2" s="818"/>
      <c r="MLR2" s="818"/>
      <c r="MLS2" s="818"/>
      <c r="MLT2" s="818"/>
      <c r="MLU2" s="818"/>
      <c r="MLV2" s="818"/>
      <c r="MLW2" s="818"/>
      <c r="MLX2" s="818"/>
      <c r="MLY2" s="818"/>
      <c r="MLZ2" s="818"/>
      <c r="MMA2" s="818"/>
      <c r="MMB2" s="818"/>
      <c r="MMC2" s="818"/>
      <c r="MMD2" s="818"/>
      <c r="MME2" s="818"/>
      <c r="MMF2" s="818"/>
      <c r="MMG2" s="818"/>
      <c r="MMH2" s="818"/>
      <c r="MMI2" s="818"/>
      <c r="MMJ2" s="818"/>
      <c r="MMK2" s="818"/>
      <c r="MML2" s="818"/>
      <c r="MMM2" s="818"/>
      <c r="MMN2" s="818"/>
      <c r="MMO2" s="818"/>
      <c r="MMP2" s="818"/>
      <c r="MMQ2" s="818"/>
      <c r="MMR2" s="818"/>
      <c r="MMS2" s="818"/>
      <c r="MMT2" s="818"/>
      <c r="MMU2" s="818"/>
      <c r="MMV2" s="818"/>
      <c r="MMW2" s="818"/>
      <c r="MMX2" s="818"/>
      <c r="MMY2" s="818"/>
      <c r="MMZ2" s="818"/>
      <c r="MNA2" s="818"/>
      <c r="MNB2" s="818"/>
      <c r="MNC2" s="818"/>
      <c r="MND2" s="818"/>
      <c r="MNE2" s="818"/>
      <c r="MNF2" s="818"/>
      <c r="MNG2" s="818"/>
      <c r="MNH2" s="818"/>
      <c r="MNI2" s="818"/>
      <c r="MNJ2" s="818"/>
      <c r="MNK2" s="818"/>
      <c r="MNL2" s="818"/>
      <c r="MNM2" s="818"/>
      <c r="MNN2" s="818"/>
      <c r="MNO2" s="818"/>
      <c r="MNP2" s="818"/>
      <c r="MNQ2" s="818"/>
      <c r="MNR2" s="818"/>
      <c r="MNS2" s="818"/>
      <c r="MNT2" s="818"/>
      <c r="MNU2" s="818"/>
      <c r="MNV2" s="818"/>
      <c r="MNW2" s="818"/>
      <c r="MNX2" s="818"/>
      <c r="MNY2" s="818"/>
      <c r="MNZ2" s="818"/>
      <c r="MOA2" s="818"/>
      <c r="MOB2" s="818"/>
      <c r="MOC2" s="818"/>
      <c r="MOD2" s="818"/>
      <c r="MOE2" s="818"/>
      <c r="MOF2" s="818"/>
      <c r="MOG2" s="818"/>
      <c r="MOH2" s="818"/>
      <c r="MOI2" s="818"/>
      <c r="MOJ2" s="818"/>
      <c r="MOK2" s="818"/>
      <c r="MOL2" s="818"/>
      <c r="MOM2" s="818"/>
      <c r="MON2" s="818"/>
      <c r="MOO2" s="818"/>
      <c r="MOP2" s="818"/>
      <c r="MOQ2" s="818"/>
      <c r="MOR2" s="818"/>
      <c r="MOS2" s="818"/>
      <c r="MOT2" s="818"/>
      <c r="MOU2" s="818"/>
      <c r="MOV2" s="818"/>
      <c r="MOW2" s="818"/>
      <c r="MOX2" s="818"/>
      <c r="MOY2" s="818"/>
      <c r="MOZ2" s="818"/>
      <c r="MPA2" s="818"/>
      <c r="MPB2" s="818"/>
      <c r="MPC2" s="818"/>
      <c r="MPD2" s="818"/>
      <c r="MPE2" s="818"/>
      <c r="MPF2" s="818"/>
      <c r="MPG2" s="818"/>
      <c r="MPH2" s="818"/>
      <c r="MPI2" s="818"/>
      <c r="MPJ2" s="818"/>
      <c r="MPK2" s="818"/>
      <c r="MPL2" s="818"/>
      <c r="MPM2" s="818"/>
      <c r="MPN2" s="818"/>
      <c r="MPO2" s="818"/>
      <c r="MPP2" s="818"/>
      <c r="MPQ2" s="818"/>
      <c r="MPR2" s="818"/>
      <c r="MPS2" s="818"/>
      <c r="MPT2" s="818"/>
      <c r="MPU2" s="818"/>
      <c r="MPV2" s="818"/>
      <c r="MPW2" s="818"/>
      <c r="MPX2" s="818"/>
      <c r="MPY2" s="818"/>
      <c r="MPZ2" s="818"/>
      <c r="MQA2" s="818"/>
      <c r="MQB2" s="818"/>
      <c r="MQC2" s="818"/>
      <c r="MQD2" s="818"/>
      <c r="MQE2" s="818"/>
      <c r="MQF2" s="818"/>
      <c r="MQG2" s="818"/>
      <c r="MQH2" s="818"/>
      <c r="MQI2" s="818"/>
      <c r="MQJ2" s="818"/>
      <c r="MQK2" s="818"/>
      <c r="MQL2" s="818"/>
      <c r="MQM2" s="818"/>
      <c r="MQN2" s="818"/>
      <c r="MQO2" s="818"/>
      <c r="MQP2" s="818"/>
      <c r="MQQ2" s="818"/>
      <c r="MQR2" s="818"/>
      <c r="MQS2" s="818"/>
      <c r="MQT2" s="818"/>
      <c r="MQU2" s="818"/>
      <c r="MQV2" s="818"/>
      <c r="MQW2" s="818"/>
      <c r="MQX2" s="818"/>
      <c r="MQY2" s="818"/>
      <c r="MQZ2" s="818"/>
      <c r="MRA2" s="818"/>
      <c r="MRB2" s="818"/>
      <c r="MRC2" s="818"/>
      <c r="MRD2" s="818"/>
      <c r="MRE2" s="818"/>
      <c r="MRF2" s="818"/>
      <c r="MRG2" s="818"/>
      <c r="MRH2" s="818"/>
      <c r="MRI2" s="818"/>
      <c r="MRJ2" s="818"/>
      <c r="MRK2" s="818"/>
      <c r="MRL2" s="818"/>
      <c r="MRM2" s="818"/>
      <c r="MRN2" s="818"/>
      <c r="MRO2" s="818"/>
      <c r="MRP2" s="818"/>
      <c r="MRQ2" s="818"/>
      <c r="MRR2" s="818"/>
      <c r="MRS2" s="818"/>
      <c r="MRT2" s="818"/>
      <c r="MRU2" s="818"/>
      <c r="MRV2" s="818"/>
      <c r="MRW2" s="818"/>
      <c r="MRX2" s="818"/>
      <c r="MRY2" s="818"/>
      <c r="MRZ2" s="818"/>
      <c r="MSA2" s="818"/>
      <c r="MSB2" s="818"/>
      <c r="MSC2" s="818"/>
      <c r="MSD2" s="818"/>
      <c r="MSE2" s="818"/>
      <c r="MSF2" s="818"/>
      <c r="MSG2" s="818"/>
      <c r="MSH2" s="818"/>
      <c r="MSI2" s="818"/>
      <c r="MSJ2" s="818"/>
      <c r="MSK2" s="818"/>
      <c r="MSL2" s="818"/>
      <c r="MSM2" s="818"/>
      <c r="MSN2" s="818"/>
      <c r="MSO2" s="818"/>
      <c r="MSP2" s="818"/>
      <c r="MSQ2" s="818"/>
      <c r="MSR2" s="818"/>
      <c r="MSS2" s="818"/>
      <c r="MST2" s="818"/>
      <c r="MSU2" s="818"/>
      <c r="MSV2" s="818"/>
      <c r="MSW2" s="818"/>
      <c r="MSX2" s="818"/>
      <c r="MSY2" s="818"/>
      <c r="MSZ2" s="818"/>
      <c r="MTA2" s="818"/>
      <c r="MTB2" s="818"/>
      <c r="MTC2" s="818"/>
      <c r="MTD2" s="818"/>
      <c r="MTE2" s="818"/>
      <c r="MTF2" s="818"/>
      <c r="MTG2" s="818"/>
      <c r="MTH2" s="818"/>
      <c r="MTI2" s="818"/>
      <c r="MTJ2" s="818"/>
      <c r="MTK2" s="818"/>
      <c r="MTL2" s="818"/>
      <c r="MTM2" s="818"/>
      <c r="MTN2" s="818"/>
      <c r="MTO2" s="818"/>
      <c r="MTP2" s="818"/>
      <c r="MTQ2" s="818"/>
      <c r="MTR2" s="818"/>
      <c r="MTS2" s="818"/>
      <c r="MTT2" s="818"/>
      <c r="MTU2" s="818"/>
      <c r="MTV2" s="818"/>
      <c r="MTW2" s="818"/>
      <c r="MTX2" s="818"/>
      <c r="MTY2" s="818"/>
      <c r="MTZ2" s="818"/>
      <c r="MUA2" s="818"/>
      <c r="MUB2" s="818"/>
      <c r="MUC2" s="818"/>
      <c r="MUD2" s="818"/>
      <c r="MUE2" s="818"/>
      <c r="MUF2" s="818"/>
      <c r="MUG2" s="818"/>
      <c r="MUH2" s="818"/>
      <c r="MUI2" s="818"/>
      <c r="MUJ2" s="818"/>
      <c r="MUK2" s="818"/>
      <c r="MUL2" s="818"/>
      <c r="MUM2" s="818"/>
      <c r="MUN2" s="818"/>
      <c r="MUO2" s="818"/>
      <c r="MUP2" s="818"/>
      <c r="MUQ2" s="818"/>
      <c r="MUR2" s="818"/>
      <c r="MUS2" s="818"/>
      <c r="MUT2" s="818"/>
      <c r="MUU2" s="818"/>
      <c r="MUV2" s="818"/>
      <c r="MUW2" s="818"/>
      <c r="MUX2" s="818"/>
      <c r="MUY2" s="818"/>
      <c r="MUZ2" s="818"/>
      <c r="MVA2" s="818"/>
      <c r="MVB2" s="818"/>
      <c r="MVC2" s="818"/>
      <c r="MVD2" s="818"/>
      <c r="MVE2" s="818"/>
      <c r="MVF2" s="818"/>
      <c r="MVG2" s="818"/>
      <c r="MVH2" s="818"/>
      <c r="MVI2" s="818"/>
      <c r="MVJ2" s="818"/>
      <c r="MVK2" s="818"/>
      <c r="MVL2" s="818"/>
      <c r="MVM2" s="818"/>
      <c r="MVN2" s="818"/>
      <c r="MVO2" s="818"/>
      <c r="MVP2" s="818"/>
      <c r="MVQ2" s="818"/>
      <c r="MVR2" s="818"/>
      <c r="MVS2" s="818"/>
      <c r="MVT2" s="818"/>
      <c r="MVU2" s="818"/>
      <c r="MVV2" s="818"/>
      <c r="MVW2" s="818"/>
      <c r="MVX2" s="818"/>
      <c r="MVY2" s="818"/>
      <c r="MVZ2" s="818"/>
      <c r="MWA2" s="818"/>
      <c r="MWB2" s="818"/>
      <c r="MWC2" s="818"/>
      <c r="MWD2" s="818"/>
      <c r="MWE2" s="818"/>
      <c r="MWF2" s="818"/>
      <c r="MWG2" s="818"/>
      <c r="MWH2" s="818"/>
      <c r="MWI2" s="818"/>
      <c r="MWJ2" s="818"/>
      <c r="MWK2" s="818"/>
      <c r="MWL2" s="818"/>
      <c r="MWM2" s="818"/>
      <c r="MWN2" s="818"/>
      <c r="MWO2" s="818"/>
      <c r="MWP2" s="818"/>
      <c r="MWQ2" s="818"/>
      <c r="MWR2" s="818"/>
      <c r="MWS2" s="818"/>
      <c r="MWT2" s="818"/>
      <c r="MWU2" s="818"/>
      <c r="MWV2" s="818"/>
      <c r="MWW2" s="818"/>
      <c r="MWX2" s="818"/>
      <c r="MWY2" s="818"/>
      <c r="MWZ2" s="818"/>
      <c r="MXA2" s="818"/>
      <c r="MXB2" s="818"/>
      <c r="MXC2" s="818"/>
      <c r="MXD2" s="818"/>
      <c r="MXE2" s="818"/>
      <c r="MXF2" s="818"/>
      <c r="MXG2" s="818"/>
      <c r="MXH2" s="818"/>
      <c r="MXI2" s="818"/>
      <c r="MXJ2" s="818"/>
      <c r="MXK2" s="818"/>
      <c r="MXL2" s="818"/>
      <c r="MXM2" s="818"/>
      <c r="MXN2" s="818"/>
      <c r="MXO2" s="818"/>
      <c r="MXP2" s="818"/>
      <c r="MXQ2" s="818"/>
      <c r="MXR2" s="818"/>
      <c r="MXS2" s="818"/>
      <c r="MXT2" s="818"/>
      <c r="MXU2" s="818"/>
      <c r="MXV2" s="818"/>
      <c r="MXW2" s="818"/>
      <c r="MXX2" s="818"/>
      <c r="MXY2" s="818"/>
      <c r="MXZ2" s="818"/>
      <c r="MYA2" s="818"/>
      <c r="MYB2" s="818"/>
      <c r="MYC2" s="818"/>
      <c r="MYD2" s="818"/>
      <c r="MYE2" s="818"/>
      <c r="MYF2" s="818"/>
      <c r="MYG2" s="818"/>
      <c r="MYH2" s="818"/>
      <c r="MYI2" s="818"/>
      <c r="MYJ2" s="818"/>
      <c r="MYK2" s="818"/>
      <c r="MYL2" s="818"/>
      <c r="MYM2" s="818"/>
      <c r="MYN2" s="818"/>
      <c r="MYO2" s="818"/>
      <c r="MYP2" s="818"/>
      <c r="MYQ2" s="818"/>
      <c r="MYR2" s="818"/>
      <c r="MYS2" s="818"/>
      <c r="MYT2" s="818"/>
      <c r="MYU2" s="818"/>
      <c r="MYV2" s="818"/>
      <c r="MYW2" s="818"/>
      <c r="MYX2" s="818"/>
      <c r="MYY2" s="818"/>
      <c r="MYZ2" s="818"/>
      <c r="MZA2" s="818"/>
      <c r="MZB2" s="818"/>
      <c r="MZC2" s="818"/>
      <c r="MZD2" s="818"/>
      <c r="MZE2" s="818"/>
      <c r="MZF2" s="818"/>
      <c r="MZG2" s="818"/>
      <c r="MZH2" s="818"/>
      <c r="MZI2" s="818"/>
      <c r="MZJ2" s="818"/>
      <c r="MZK2" s="818"/>
      <c r="MZL2" s="818"/>
      <c r="MZM2" s="818"/>
      <c r="MZN2" s="818"/>
      <c r="MZO2" s="818"/>
      <c r="MZP2" s="818"/>
      <c r="MZQ2" s="818"/>
      <c r="MZR2" s="818"/>
      <c r="MZS2" s="818"/>
      <c r="MZT2" s="818"/>
      <c r="MZU2" s="818"/>
      <c r="MZV2" s="818"/>
      <c r="MZW2" s="818"/>
      <c r="MZX2" s="818"/>
      <c r="MZY2" s="818"/>
      <c r="MZZ2" s="818"/>
      <c r="NAA2" s="818"/>
      <c r="NAB2" s="818"/>
      <c r="NAC2" s="818"/>
      <c r="NAD2" s="818"/>
      <c r="NAE2" s="818"/>
      <c r="NAF2" s="818"/>
      <c r="NAG2" s="818"/>
      <c r="NAH2" s="818"/>
      <c r="NAI2" s="818"/>
      <c r="NAJ2" s="818"/>
      <c r="NAK2" s="818"/>
      <c r="NAL2" s="818"/>
      <c r="NAM2" s="818"/>
      <c r="NAN2" s="818"/>
      <c r="NAO2" s="818"/>
      <c r="NAP2" s="818"/>
      <c r="NAQ2" s="818"/>
      <c r="NAR2" s="818"/>
      <c r="NAS2" s="818"/>
      <c r="NAT2" s="818"/>
      <c r="NAU2" s="818"/>
      <c r="NAV2" s="818"/>
      <c r="NAW2" s="818"/>
      <c r="NAX2" s="818"/>
      <c r="NAY2" s="818"/>
      <c r="NAZ2" s="818"/>
      <c r="NBA2" s="818"/>
      <c r="NBB2" s="818"/>
      <c r="NBC2" s="818"/>
      <c r="NBD2" s="818"/>
      <c r="NBE2" s="818"/>
      <c r="NBF2" s="818"/>
      <c r="NBG2" s="818"/>
      <c r="NBH2" s="818"/>
      <c r="NBI2" s="818"/>
      <c r="NBJ2" s="818"/>
      <c r="NBK2" s="818"/>
      <c r="NBL2" s="818"/>
      <c r="NBM2" s="818"/>
      <c r="NBN2" s="818"/>
      <c r="NBO2" s="818"/>
      <c r="NBP2" s="818"/>
      <c r="NBQ2" s="818"/>
      <c r="NBR2" s="818"/>
      <c r="NBS2" s="818"/>
      <c r="NBT2" s="818"/>
      <c r="NBU2" s="818"/>
      <c r="NBV2" s="818"/>
      <c r="NBW2" s="818"/>
      <c r="NBX2" s="818"/>
      <c r="NBY2" s="818"/>
      <c r="NBZ2" s="818"/>
      <c r="NCA2" s="818"/>
      <c r="NCB2" s="818"/>
      <c r="NCC2" s="818"/>
      <c r="NCD2" s="818"/>
      <c r="NCE2" s="818"/>
      <c r="NCF2" s="818"/>
      <c r="NCG2" s="818"/>
      <c r="NCH2" s="818"/>
      <c r="NCI2" s="818"/>
      <c r="NCJ2" s="818"/>
      <c r="NCK2" s="818"/>
      <c r="NCL2" s="818"/>
      <c r="NCM2" s="818"/>
      <c r="NCN2" s="818"/>
      <c r="NCO2" s="818"/>
      <c r="NCP2" s="818"/>
      <c r="NCQ2" s="818"/>
      <c r="NCR2" s="818"/>
      <c r="NCS2" s="818"/>
      <c r="NCT2" s="818"/>
      <c r="NCU2" s="818"/>
      <c r="NCV2" s="818"/>
      <c r="NCW2" s="818"/>
      <c r="NCX2" s="818"/>
      <c r="NCY2" s="818"/>
      <c r="NCZ2" s="818"/>
      <c r="NDA2" s="818"/>
      <c r="NDB2" s="818"/>
      <c r="NDC2" s="818"/>
      <c r="NDD2" s="818"/>
      <c r="NDE2" s="818"/>
      <c r="NDF2" s="818"/>
      <c r="NDG2" s="818"/>
      <c r="NDH2" s="818"/>
      <c r="NDI2" s="818"/>
      <c r="NDJ2" s="818"/>
      <c r="NDK2" s="818"/>
      <c r="NDL2" s="818"/>
      <c r="NDM2" s="818"/>
      <c r="NDN2" s="818"/>
      <c r="NDO2" s="818"/>
      <c r="NDP2" s="818"/>
      <c r="NDQ2" s="818"/>
      <c r="NDR2" s="818"/>
      <c r="NDS2" s="818"/>
      <c r="NDT2" s="818"/>
      <c r="NDU2" s="818"/>
      <c r="NDV2" s="818"/>
      <c r="NDW2" s="818"/>
      <c r="NDX2" s="818"/>
      <c r="NDY2" s="818"/>
      <c r="NDZ2" s="818"/>
      <c r="NEA2" s="818"/>
      <c r="NEB2" s="818"/>
      <c r="NEC2" s="818"/>
      <c r="NED2" s="818"/>
      <c r="NEE2" s="818"/>
      <c r="NEF2" s="818"/>
      <c r="NEG2" s="818"/>
      <c r="NEH2" s="818"/>
      <c r="NEI2" s="818"/>
      <c r="NEJ2" s="818"/>
      <c r="NEK2" s="818"/>
      <c r="NEL2" s="818"/>
      <c r="NEM2" s="818"/>
      <c r="NEN2" s="818"/>
      <c r="NEO2" s="818"/>
      <c r="NEP2" s="818"/>
      <c r="NEQ2" s="818"/>
      <c r="NER2" s="818"/>
      <c r="NES2" s="818"/>
      <c r="NET2" s="818"/>
      <c r="NEU2" s="818"/>
      <c r="NEV2" s="818"/>
      <c r="NEW2" s="818"/>
      <c r="NEX2" s="818"/>
      <c r="NEY2" s="818"/>
      <c r="NEZ2" s="818"/>
      <c r="NFA2" s="818"/>
      <c r="NFB2" s="818"/>
      <c r="NFC2" s="818"/>
      <c r="NFD2" s="818"/>
      <c r="NFE2" s="818"/>
      <c r="NFF2" s="818"/>
      <c r="NFG2" s="818"/>
      <c r="NFH2" s="818"/>
      <c r="NFI2" s="818"/>
      <c r="NFJ2" s="818"/>
      <c r="NFK2" s="818"/>
      <c r="NFL2" s="818"/>
      <c r="NFM2" s="818"/>
      <c r="NFN2" s="818"/>
      <c r="NFO2" s="818"/>
      <c r="NFP2" s="818"/>
      <c r="NFQ2" s="818"/>
      <c r="NFR2" s="818"/>
      <c r="NFS2" s="818"/>
      <c r="NFT2" s="818"/>
      <c r="NFU2" s="818"/>
      <c r="NFV2" s="818"/>
      <c r="NFW2" s="818"/>
      <c r="NFX2" s="818"/>
      <c r="NFY2" s="818"/>
      <c r="NFZ2" s="818"/>
      <c r="NGA2" s="818"/>
      <c r="NGB2" s="818"/>
      <c r="NGC2" s="818"/>
      <c r="NGD2" s="818"/>
      <c r="NGE2" s="818"/>
      <c r="NGF2" s="818"/>
      <c r="NGG2" s="818"/>
      <c r="NGH2" s="818"/>
      <c r="NGI2" s="818"/>
      <c r="NGJ2" s="818"/>
      <c r="NGK2" s="818"/>
      <c r="NGL2" s="818"/>
      <c r="NGM2" s="818"/>
      <c r="NGN2" s="818"/>
      <c r="NGO2" s="818"/>
      <c r="NGP2" s="818"/>
      <c r="NGQ2" s="818"/>
      <c r="NGR2" s="818"/>
      <c r="NGS2" s="818"/>
      <c r="NGT2" s="818"/>
      <c r="NGU2" s="818"/>
      <c r="NGV2" s="818"/>
      <c r="NGW2" s="818"/>
      <c r="NGX2" s="818"/>
      <c r="NGY2" s="818"/>
      <c r="NGZ2" s="818"/>
      <c r="NHA2" s="818"/>
      <c r="NHB2" s="818"/>
      <c r="NHC2" s="818"/>
      <c r="NHD2" s="818"/>
      <c r="NHE2" s="818"/>
      <c r="NHF2" s="818"/>
      <c r="NHG2" s="818"/>
      <c r="NHH2" s="818"/>
      <c r="NHI2" s="818"/>
      <c r="NHJ2" s="818"/>
      <c r="NHK2" s="818"/>
      <c r="NHL2" s="818"/>
      <c r="NHM2" s="818"/>
      <c r="NHN2" s="818"/>
      <c r="NHO2" s="818"/>
      <c r="NHP2" s="818"/>
      <c r="NHQ2" s="818"/>
      <c r="NHR2" s="818"/>
      <c r="NHS2" s="818"/>
      <c r="NHT2" s="818"/>
      <c r="NHU2" s="818"/>
      <c r="NHV2" s="818"/>
      <c r="NHW2" s="818"/>
      <c r="NHX2" s="818"/>
      <c r="NHY2" s="818"/>
      <c r="NHZ2" s="818"/>
      <c r="NIA2" s="818"/>
      <c r="NIB2" s="818"/>
      <c r="NIC2" s="818"/>
      <c r="NID2" s="818"/>
      <c r="NIE2" s="818"/>
      <c r="NIF2" s="818"/>
      <c r="NIG2" s="818"/>
      <c r="NIH2" s="818"/>
      <c r="NII2" s="818"/>
      <c r="NIJ2" s="818"/>
      <c r="NIK2" s="818"/>
      <c r="NIL2" s="818"/>
      <c r="NIM2" s="818"/>
      <c r="NIN2" s="818"/>
      <c r="NIO2" s="818"/>
      <c r="NIP2" s="818"/>
      <c r="NIQ2" s="818"/>
      <c r="NIR2" s="818"/>
      <c r="NIS2" s="818"/>
      <c r="NIT2" s="818"/>
      <c r="NIU2" s="818"/>
      <c r="NIV2" s="818"/>
      <c r="NIW2" s="818"/>
      <c r="NIX2" s="818"/>
      <c r="NIY2" s="818"/>
      <c r="NIZ2" s="818"/>
      <c r="NJA2" s="818"/>
      <c r="NJB2" s="818"/>
      <c r="NJC2" s="818"/>
      <c r="NJD2" s="818"/>
      <c r="NJE2" s="818"/>
      <c r="NJF2" s="818"/>
      <c r="NJG2" s="818"/>
      <c r="NJH2" s="818"/>
      <c r="NJI2" s="818"/>
      <c r="NJJ2" s="818"/>
      <c r="NJK2" s="818"/>
      <c r="NJL2" s="818"/>
      <c r="NJM2" s="818"/>
      <c r="NJN2" s="818"/>
      <c r="NJO2" s="818"/>
      <c r="NJP2" s="818"/>
      <c r="NJQ2" s="818"/>
      <c r="NJR2" s="818"/>
      <c r="NJS2" s="818"/>
      <c r="NJT2" s="818"/>
      <c r="NJU2" s="818"/>
      <c r="NJV2" s="818"/>
      <c r="NJW2" s="818"/>
      <c r="NJX2" s="818"/>
      <c r="NJY2" s="818"/>
      <c r="NJZ2" s="818"/>
      <c r="NKA2" s="818"/>
      <c r="NKB2" s="818"/>
      <c r="NKC2" s="818"/>
      <c r="NKD2" s="818"/>
      <c r="NKE2" s="818"/>
      <c r="NKF2" s="818"/>
      <c r="NKG2" s="818"/>
      <c r="NKH2" s="818"/>
      <c r="NKI2" s="818"/>
      <c r="NKJ2" s="818"/>
      <c r="NKK2" s="818"/>
      <c r="NKL2" s="818"/>
      <c r="NKM2" s="818"/>
      <c r="NKN2" s="818"/>
      <c r="NKO2" s="818"/>
      <c r="NKP2" s="818"/>
      <c r="NKQ2" s="818"/>
      <c r="NKR2" s="818"/>
      <c r="NKS2" s="818"/>
      <c r="NKT2" s="818"/>
      <c r="NKU2" s="818"/>
      <c r="NKV2" s="818"/>
      <c r="NKW2" s="818"/>
      <c r="NKX2" s="818"/>
      <c r="NKY2" s="818"/>
      <c r="NKZ2" s="818"/>
      <c r="NLA2" s="818"/>
      <c r="NLB2" s="818"/>
      <c r="NLC2" s="818"/>
      <c r="NLD2" s="818"/>
      <c r="NLE2" s="818"/>
      <c r="NLF2" s="818"/>
      <c r="NLG2" s="818"/>
      <c r="NLH2" s="818"/>
      <c r="NLI2" s="818"/>
      <c r="NLJ2" s="818"/>
      <c r="NLK2" s="818"/>
      <c r="NLL2" s="818"/>
      <c r="NLM2" s="818"/>
      <c r="NLN2" s="818"/>
      <c r="NLO2" s="818"/>
      <c r="NLP2" s="818"/>
      <c r="NLQ2" s="818"/>
      <c r="NLR2" s="818"/>
      <c r="NLS2" s="818"/>
      <c r="NLT2" s="818"/>
      <c r="NLU2" s="818"/>
      <c r="NLV2" s="818"/>
      <c r="NLW2" s="818"/>
      <c r="NLX2" s="818"/>
      <c r="NLY2" s="818"/>
      <c r="NLZ2" s="818"/>
      <c r="NMA2" s="818"/>
      <c r="NMB2" s="818"/>
      <c r="NMC2" s="818"/>
      <c r="NMD2" s="818"/>
      <c r="NME2" s="818"/>
      <c r="NMF2" s="818"/>
      <c r="NMG2" s="818"/>
      <c r="NMH2" s="818"/>
      <c r="NMI2" s="818"/>
      <c r="NMJ2" s="818"/>
      <c r="NMK2" s="818"/>
      <c r="NML2" s="818"/>
      <c r="NMM2" s="818"/>
      <c r="NMN2" s="818"/>
      <c r="NMO2" s="818"/>
      <c r="NMP2" s="818"/>
      <c r="NMQ2" s="818"/>
      <c r="NMR2" s="818"/>
      <c r="NMS2" s="818"/>
      <c r="NMT2" s="818"/>
      <c r="NMU2" s="818"/>
      <c r="NMV2" s="818"/>
      <c r="NMW2" s="818"/>
      <c r="NMX2" s="818"/>
      <c r="NMY2" s="818"/>
      <c r="NMZ2" s="818"/>
      <c r="NNA2" s="818"/>
      <c r="NNB2" s="818"/>
      <c r="NNC2" s="818"/>
      <c r="NND2" s="818"/>
      <c r="NNE2" s="818"/>
      <c r="NNF2" s="818"/>
      <c r="NNG2" s="818"/>
      <c r="NNH2" s="818"/>
      <c r="NNI2" s="818"/>
      <c r="NNJ2" s="818"/>
      <c r="NNK2" s="818"/>
      <c r="NNL2" s="818"/>
      <c r="NNM2" s="818"/>
      <c r="NNN2" s="818"/>
      <c r="NNO2" s="818"/>
      <c r="NNP2" s="818"/>
      <c r="NNQ2" s="818"/>
      <c r="NNR2" s="818"/>
      <c r="NNS2" s="818"/>
      <c r="NNT2" s="818"/>
      <c r="NNU2" s="818"/>
      <c r="NNV2" s="818"/>
      <c r="NNW2" s="818"/>
      <c r="NNX2" s="818"/>
      <c r="NNY2" s="818"/>
      <c r="NNZ2" s="818"/>
      <c r="NOA2" s="818"/>
      <c r="NOB2" s="818"/>
      <c r="NOC2" s="818"/>
      <c r="NOD2" s="818"/>
      <c r="NOE2" s="818"/>
      <c r="NOF2" s="818"/>
      <c r="NOG2" s="818"/>
      <c r="NOH2" s="818"/>
      <c r="NOI2" s="818"/>
      <c r="NOJ2" s="818"/>
      <c r="NOK2" s="818"/>
      <c r="NOL2" s="818"/>
      <c r="NOM2" s="818"/>
      <c r="NON2" s="818"/>
      <c r="NOO2" s="818"/>
      <c r="NOP2" s="818"/>
      <c r="NOQ2" s="818"/>
      <c r="NOR2" s="818"/>
      <c r="NOS2" s="818"/>
      <c r="NOT2" s="818"/>
      <c r="NOU2" s="818"/>
      <c r="NOV2" s="818"/>
      <c r="NOW2" s="818"/>
      <c r="NOX2" s="818"/>
      <c r="NOY2" s="818"/>
      <c r="NOZ2" s="818"/>
      <c r="NPA2" s="818"/>
      <c r="NPB2" s="818"/>
      <c r="NPC2" s="818"/>
      <c r="NPD2" s="818"/>
      <c r="NPE2" s="818"/>
      <c r="NPF2" s="818"/>
      <c r="NPG2" s="818"/>
      <c r="NPH2" s="818"/>
      <c r="NPI2" s="818"/>
      <c r="NPJ2" s="818"/>
      <c r="NPK2" s="818"/>
      <c r="NPL2" s="818"/>
      <c r="NPM2" s="818"/>
      <c r="NPN2" s="818"/>
      <c r="NPO2" s="818"/>
      <c r="NPP2" s="818"/>
      <c r="NPQ2" s="818"/>
      <c r="NPR2" s="818"/>
      <c r="NPS2" s="818"/>
      <c r="NPT2" s="818"/>
      <c r="NPU2" s="818"/>
      <c r="NPV2" s="818"/>
      <c r="NPW2" s="818"/>
      <c r="NPX2" s="818"/>
      <c r="NPY2" s="818"/>
      <c r="NPZ2" s="818"/>
      <c r="NQA2" s="818"/>
      <c r="NQB2" s="818"/>
      <c r="NQC2" s="818"/>
      <c r="NQD2" s="818"/>
      <c r="NQE2" s="818"/>
      <c r="NQF2" s="818"/>
      <c r="NQG2" s="818"/>
      <c r="NQH2" s="818"/>
      <c r="NQI2" s="818"/>
      <c r="NQJ2" s="818"/>
      <c r="NQK2" s="818"/>
      <c r="NQL2" s="818"/>
      <c r="NQM2" s="818"/>
      <c r="NQN2" s="818"/>
      <c r="NQO2" s="818"/>
      <c r="NQP2" s="818"/>
      <c r="NQQ2" s="818"/>
      <c r="NQR2" s="818"/>
      <c r="NQS2" s="818"/>
      <c r="NQT2" s="818"/>
      <c r="NQU2" s="818"/>
      <c r="NQV2" s="818"/>
      <c r="NQW2" s="818"/>
      <c r="NQX2" s="818"/>
      <c r="NQY2" s="818"/>
      <c r="NQZ2" s="818"/>
      <c r="NRA2" s="818"/>
      <c r="NRB2" s="818"/>
      <c r="NRC2" s="818"/>
      <c r="NRD2" s="818"/>
      <c r="NRE2" s="818"/>
      <c r="NRF2" s="818"/>
      <c r="NRG2" s="818"/>
      <c r="NRH2" s="818"/>
      <c r="NRI2" s="818"/>
      <c r="NRJ2" s="818"/>
      <c r="NRK2" s="818"/>
      <c r="NRL2" s="818"/>
      <c r="NRM2" s="818"/>
      <c r="NRN2" s="818"/>
      <c r="NRO2" s="818"/>
      <c r="NRP2" s="818"/>
      <c r="NRQ2" s="818"/>
      <c r="NRR2" s="818"/>
      <c r="NRS2" s="818"/>
      <c r="NRT2" s="818"/>
      <c r="NRU2" s="818"/>
      <c r="NRV2" s="818"/>
      <c r="NRW2" s="818"/>
      <c r="NRX2" s="818"/>
      <c r="NRY2" s="818"/>
      <c r="NRZ2" s="818"/>
      <c r="NSA2" s="818"/>
      <c r="NSB2" s="818"/>
      <c r="NSC2" s="818"/>
      <c r="NSD2" s="818"/>
      <c r="NSE2" s="818"/>
      <c r="NSF2" s="818"/>
      <c r="NSG2" s="818"/>
      <c r="NSH2" s="818"/>
      <c r="NSI2" s="818"/>
      <c r="NSJ2" s="818"/>
      <c r="NSK2" s="818"/>
      <c r="NSL2" s="818"/>
      <c r="NSM2" s="818"/>
      <c r="NSN2" s="818"/>
      <c r="NSO2" s="818"/>
      <c r="NSP2" s="818"/>
      <c r="NSQ2" s="818"/>
      <c r="NSR2" s="818"/>
      <c r="NSS2" s="818"/>
      <c r="NST2" s="818"/>
      <c r="NSU2" s="818"/>
      <c r="NSV2" s="818"/>
      <c r="NSW2" s="818"/>
      <c r="NSX2" s="818"/>
      <c r="NSY2" s="818"/>
      <c r="NSZ2" s="818"/>
      <c r="NTA2" s="818"/>
      <c r="NTB2" s="818"/>
      <c r="NTC2" s="818"/>
      <c r="NTD2" s="818"/>
      <c r="NTE2" s="818"/>
      <c r="NTF2" s="818"/>
      <c r="NTG2" s="818"/>
      <c r="NTH2" s="818"/>
      <c r="NTI2" s="818"/>
      <c r="NTJ2" s="818"/>
      <c r="NTK2" s="818"/>
      <c r="NTL2" s="818"/>
      <c r="NTM2" s="818"/>
      <c r="NTN2" s="818"/>
      <c r="NTO2" s="818"/>
      <c r="NTP2" s="818"/>
      <c r="NTQ2" s="818"/>
      <c r="NTR2" s="818"/>
      <c r="NTS2" s="818"/>
      <c r="NTT2" s="818"/>
      <c r="NTU2" s="818"/>
      <c r="NTV2" s="818"/>
      <c r="NTW2" s="818"/>
      <c r="NTX2" s="818"/>
      <c r="NTY2" s="818"/>
      <c r="NTZ2" s="818"/>
      <c r="NUA2" s="818"/>
      <c r="NUB2" s="818"/>
      <c r="NUC2" s="818"/>
      <c r="NUD2" s="818"/>
      <c r="NUE2" s="818"/>
      <c r="NUF2" s="818"/>
      <c r="NUG2" s="818"/>
      <c r="NUH2" s="818"/>
      <c r="NUI2" s="818"/>
      <c r="NUJ2" s="818"/>
      <c r="NUK2" s="818"/>
      <c r="NUL2" s="818"/>
      <c r="NUM2" s="818"/>
      <c r="NUN2" s="818"/>
      <c r="NUO2" s="818"/>
      <c r="NUP2" s="818"/>
      <c r="NUQ2" s="818"/>
      <c r="NUR2" s="818"/>
      <c r="NUS2" s="818"/>
      <c r="NUT2" s="818"/>
      <c r="NUU2" s="818"/>
      <c r="NUV2" s="818"/>
      <c r="NUW2" s="818"/>
      <c r="NUX2" s="818"/>
      <c r="NUY2" s="818"/>
      <c r="NUZ2" s="818"/>
      <c r="NVA2" s="818"/>
      <c r="NVB2" s="818"/>
      <c r="NVC2" s="818"/>
      <c r="NVD2" s="818"/>
      <c r="NVE2" s="818"/>
      <c r="NVF2" s="818"/>
      <c r="NVG2" s="818"/>
      <c r="NVH2" s="818"/>
      <c r="NVI2" s="818"/>
      <c r="NVJ2" s="818"/>
      <c r="NVK2" s="818"/>
      <c r="NVL2" s="818"/>
      <c r="NVM2" s="818"/>
      <c r="NVN2" s="818"/>
      <c r="NVO2" s="818"/>
      <c r="NVP2" s="818"/>
      <c r="NVQ2" s="818"/>
      <c r="NVR2" s="818"/>
      <c r="NVS2" s="818"/>
      <c r="NVT2" s="818"/>
      <c r="NVU2" s="818"/>
      <c r="NVV2" s="818"/>
      <c r="NVW2" s="818"/>
      <c r="NVX2" s="818"/>
      <c r="NVY2" s="818"/>
      <c r="NVZ2" s="818"/>
      <c r="NWA2" s="818"/>
      <c r="NWB2" s="818"/>
      <c r="NWC2" s="818"/>
      <c r="NWD2" s="818"/>
      <c r="NWE2" s="818"/>
      <c r="NWF2" s="818"/>
      <c r="NWG2" s="818"/>
      <c r="NWH2" s="818"/>
      <c r="NWI2" s="818"/>
      <c r="NWJ2" s="818"/>
      <c r="NWK2" s="818"/>
      <c r="NWL2" s="818"/>
      <c r="NWM2" s="818"/>
      <c r="NWN2" s="818"/>
      <c r="NWO2" s="818"/>
      <c r="NWP2" s="818"/>
      <c r="NWQ2" s="818"/>
      <c r="NWR2" s="818"/>
      <c r="NWS2" s="818"/>
      <c r="NWT2" s="818"/>
      <c r="NWU2" s="818"/>
      <c r="NWV2" s="818"/>
      <c r="NWW2" s="818"/>
      <c r="NWX2" s="818"/>
      <c r="NWY2" s="818"/>
      <c r="NWZ2" s="818"/>
      <c r="NXA2" s="818"/>
      <c r="NXB2" s="818"/>
      <c r="NXC2" s="818"/>
      <c r="NXD2" s="818"/>
      <c r="NXE2" s="818"/>
      <c r="NXF2" s="818"/>
      <c r="NXG2" s="818"/>
      <c r="NXH2" s="818"/>
      <c r="NXI2" s="818"/>
      <c r="NXJ2" s="818"/>
      <c r="NXK2" s="818"/>
      <c r="NXL2" s="818"/>
      <c r="NXM2" s="818"/>
      <c r="NXN2" s="818"/>
      <c r="NXO2" s="818"/>
      <c r="NXP2" s="818"/>
      <c r="NXQ2" s="818"/>
      <c r="NXR2" s="818"/>
      <c r="NXS2" s="818"/>
      <c r="NXT2" s="818"/>
      <c r="NXU2" s="818"/>
      <c r="NXV2" s="818"/>
      <c r="NXW2" s="818"/>
      <c r="NXX2" s="818"/>
      <c r="NXY2" s="818"/>
      <c r="NXZ2" s="818"/>
      <c r="NYA2" s="818"/>
      <c r="NYB2" s="818"/>
      <c r="NYC2" s="818"/>
      <c r="NYD2" s="818"/>
      <c r="NYE2" s="818"/>
      <c r="NYF2" s="818"/>
      <c r="NYG2" s="818"/>
      <c r="NYH2" s="818"/>
      <c r="NYI2" s="818"/>
      <c r="NYJ2" s="818"/>
      <c r="NYK2" s="818"/>
      <c r="NYL2" s="818"/>
      <c r="NYM2" s="818"/>
      <c r="NYN2" s="818"/>
      <c r="NYO2" s="818"/>
      <c r="NYP2" s="818"/>
      <c r="NYQ2" s="818"/>
      <c r="NYR2" s="818"/>
      <c r="NYS2" s="818"/>
      <c r="NYT2" s="818"/>
      <c r="NYU2" s="818"/>
      <c r="NYV2" s="818"/>
      <c r="NYW2" s="818"/>
      <c r="NYX2" s="818"/>
      <c r="NYY2" s="818"/>
      <c r="NYZ2" s="818"/>
      <c r="NZA2" s="818"/>
      <c r="NZB2" s="818"/>
      <c r="NZC2" s="818"/>
      <c r="NZD2" s="818"/>
      <c r="NZE2" s="818"/>
      <c r="NZF2" s="818"/>
      <c r="NZG2" s="818"/>
      <c r="NZH2" s="818"/>
      <c r="NZI2" s="818"/>
      <c r="NZJ2" s="818"/>
      <c r="NZK2" s="818"/>
      <c r="NZL2" s="818"/>
      <c r="NZM2" s="818"/>
      <c r="NZN2" s="818"/>
      <c r="NZO2" s="818"/>
      <c r="NZP2" s="818"/>
      <c r="NZQ2" s="818"/>
      <c r="NZR2" s="818"/>
      <c r="NZS2" s="818"/>
      <c r="NZT2" s="818"/>
      <c r="NZU2" s="818"/>
      <c r="NZV2" s="818"/>
      <c r="NZW2" s="818"/>
      <c r="NZX2" s="818"/>
      <c r="NZY2" s="818"/>
      <c r="NZZ2" s="818"/>
      <c r="OAA2" s="818"/>
      <c r="OAB2" s="818"/>
      <c r="OAC2" s="818"/>
      <c r="OAD2" s="818"/>
      <c r="OAE2" s="818"/>
      <c r="OAF2" s="818"/>
      <c r="OAG2" s="818"/>
      <c r="OAH2" s="818"/>
      <c r="OAI2" s="818"/>
      <c r="OAJ2" s="818"/>
      <c r="OAK2" s="818"/>
      <c r="OAL2" s="818"/>
      <c r="OAM2" s="818"/>
      <c r="OAN2" s="818"/>
      <c r="OAO2" s="818"/>
      <c r="OAP2" s="818"/>
      <c r="OAQ2" s="818"/>
      <c r="OAR2" s="818"/>
      <c r="OAS2" s="818"/>
      <c r="OAT2" s="818"/>
      <c r="OAU2" s="818"/>
      <c r="OAV2" s="818"/>
      <c r="OAW2" s="818"/>
      <c r="OAX2" s="818"/>
      <c r="OAY2" s="818"/>
      <c r="OAZ2" s="818"/>
      <c r="OBA2" s="818"/>
      <c r="OBB2" s="818"/>
      <c r="OBC2" s="818"/>
      <c r="OBD2" s="818"/>
      <c r="OBE2" s="818"/>
      <c r="OBF2" s="818"/>
      <c r="OBG2" s="818"/>
      <c r="OBH2" s="818"/>
      <c r="OBI2" s="818"/>
      <c r="OBJ2" s="818"/>
      <c r="OBK2" s="818"/>
      <c r="OBL2" s="818"/>
      <c r="OBM2" s="818"/>
      <c r="OBN2" s="818"/>
      <c r="OBO2" s="818"/>
      <c r="OBP2" s="818"/>
      <c r="OBQ2" s="818"/>
      <c r="OBR2" s="818"/>
      <c r="OBS2" s="818"/>
      <c r="OBT2" s="818"/>
      <c r="OBU2" s="818"/>
      <c r="OBV2" s="818"/>
      <c r="OBW2" s="818"/>
      <c r="OBX2" s="818"/>
      <c r="OBY2" s="818"/>
      <c r="OBZ2" s="818"/>
      <c r="OCA2" s="818"/>
      <c r="OCB2" s="818"/>
      <c r="OCC2" s="818"/>
      <c r="OCD2" s="818"/>
      <c r="OCE2" s="818"/>
      <c r="OCF2" s="818"/>
      <c r="OCG2" s="818"/>
      <c r="OCH2" s="818"/>
      <c r="OCI2" s="818"/>
      <c r="OCJ2" s="818"/>
      <c r="OCK2" s="818"/>
      <c r="OCL2" s="818"/>
      <c r="OCM2" s="818"/>
      <c r="OCN2" s="818"/>
      <c r="OCO2" s="818"/>
      <c r="OCP2" s="818"/>
      <c r="OCQ2" s="818"/>
      <c r="OCR2" s="818"/>
      <c r="OCS2" s="818"/>
      <c r="OCT2" s="818"/>
      <c r="OCU2" s="818"/>
      <c r="OCV2" s="818"/>
      <c r="OCW2" s="818"/>
      <c r="OCX2" s="818"/>
      <c r="OCY2" s="818"/>
      <c r="OCZ2" s="818"/>
      <c r="ODA2" s="818"/>
      <c r="ODB2" s="818"/>
      <c r="ODC2" s="818"/>
      <c r="ODD2" s="818"/>
      <c r="ODE2" s="818"/>
      <c r="ODF2" s="818"/>
      <c r="ODG2" s="818"/>
      <c r="ODH2" s="818"/>
      <c r="ODI2" s="818"/>
      <c r="ODJ2" s="818"/>
      <c r="ODK2" s="818"/>
      <c r="ODL2" s="818"/>
      <c r="ODM2" s="818"/>
      <c r="ODN2" s="818"/>
      <c r="ODO2" s="818"/>
      <c r="ODP2" s="818"/>
      <c r="ODQ2" s="818"/>
      <c r="ODR2" s="818"/>
      <c r="ODS2" s="818"/>
      <c r="ODT2" s="818"/>
      <c r="ODU2" s="818"/>
      <c r="ODV2" s="818"/>
      <c r="ODW2" s="818"/>
      <c r="ODX2" s="818"/>
      <c r="ODY2" s="818"/>
      <c r="ODZ2" s="818"/>
      <c r="OEA2" s="818"/>
      <c r="OEB2" s="818"/>
      <c r="OEC2" s="818"/>
      <c r="OED2" s="818"/>
      <c r="OEE2" s="818"/>
      <c r="OEF2" s="818"/>
      <c r="OEG2" s="818"/>
      <c r="OEH2" s="818"/>
      <c r="OEI2" s="818"/>
      <c r="OEJ2" s="818"/>
      <c r="OEK2" s="818"/>
      <c r="OEL2" s="818"/>
      <c r="OEM2" s="818"/>
      <c r="OEN2" s="818"/>
      <c r="OEO2" s="818"/>
      <c r="OEP2" s="818"/>
      <c r="OEQ2" s="818"/>
      <c r="OER2" s="818"/>
      <c r="OES2" s="818"/>
      <c r="OET2" s="818"/>
      <c r="OEU2" s="818"/>
      <c r="OEV2" s="818"/>
      <c r="OEW2" s="818"/>
      <c r="OEX2" s="818"/>
      <c r="OEY2" s="818"/>
      <c r="OEZ2" s="818"/>
      <c r="OFA2" s="818"/>
      <c r="OFB2" s="818"/>
      <c r="OFC2" s="818"/>
      <c r="OFD2" s="818"/>
      <c r="OFE2" s="818"/>
      <c r="OFF2" s="818"/>
      <c r="OFG2" s="818"/>
      <c r="OFH2" s="818"/>
      <c r="OFI2" s="818"/>
      <c r="OFJ2" s="818"/>
      <c r="OFK2" s="818"/>
      <c r="OFL2" s="818"/>
      <c r="OFM2" s="818"/>
      <c r="OFN2" s="818"/>
      <c r="OFO2" s="818"/>
      <c r="OFP2" s="818"/>
      <c r="OFQ2" s="818"/>
      <c r="OFR2" s="818"/>
      <c r="OFS2" s="818"/>
      <c r="OFT2" s="818"/>
      <c r="OFU2" s="818"/>
      <c r="OFV2" s="818"/>
      <c r="OFW2" s="818"/>
      <c r="OFX2" s="818"/>
      <c r="OFY2" s="818"/>
      <c r="OFZ2" s="818"/>
      <c r="OGA2" s="818"/>
      <c r="OGB2" s="818"/>
      <c r="OGC2" s="818"/>
      <c r="OGD2" s="818"/>
      <c r="OGE2" s="818"/>
      <c r="OGF2" s="818"/>
      <c r="OGG2" s="818"/>
      <c r="OGH2" s="818"/>
      <c r="OGI2" s="818"/>
      <c r="OGJ2" s="818"/>
      <c r="OGK2" s="818"/>
      <c r="OGL2" s="818"/>
      <c r="OGM2" s="818"/>
      <c r="OGN2" s="818"/>
      <c r="OGO2" s="818"/>
      <c r="OGP2" s="818"/>
      <c r="OGQ2" s="818"/>
      <c r="OGR2" s="818"/>
      <c r="OGS2" s="818"/>
      <c r="OGT2" s="818"/>
      <c r="OGU2" s="818"/>
      <c r="OGV2" s="818"/>
      <c r="OGW2" s="818"/>
      <c r="OGX2" s="818"/>
      <c r="OGY2" s="818"/>
      <c r="OGZ2" s="818"/>
      <c r="OHA2" s="818"/>
      <c r="OHB2" s="818"/>
      <c r="OHC2" s="818"/>
      <c r="OHD2" s="818"/>
      <c r="OHE2" s="818"/>
      <c r="OHF2" s="818"/>
      <c r="OHG2" s="818"/>
      <c r="OHH2" s="818"/>
      <c r="OHI2" s="818"/>
      <c r="OHJ2" s="818"/>
      <c r="OHK2" s="818"/>
      <c r="OHL2" s="818"/>
      <c r="OHM2" s="818"/>
      <c r="OHN2" s="818"/>
      <c r="OHO2" s="818"/>
      <c r="OHP2" s="818"/>
      <c r="OHQ2" s="818"/>
      <c r="OHR2" s="818"/>
      <c r="OHS2" s="818"/>
      <c r="OHT2" s="818"/>
      <c r="OHU2" s="818"/>
      <c r="OHV2" s="818"/>
      <c r="OHW2" s="818"/>
      <c r="OHX2" s="818"/>
      <c r="OHY2" s="818"/>
      <c r="OHZ2" s="818"/>
      <c r="OIA2" s="818"/>
      <c r="OIB2" s="818"/>
      <c r="OIC2" s="818"/>
      <c r="OID2" s="818"/>
      <c r="OIE2" s="818"/>
      <c r="OIF2" s="818"/>
      <c r="OIG2" s="818"/>
      <c r="OIH2" s="818"/>
      <c r="OII2" s="818"/>
      <c r="OIJ2" s="818"/>
      <c r="OIK2" s="818"/>
      <c r="OIL2" s="818"/>
      <c r="OIM2" s="818"/>
      <c r="OIN2" s="818"/>
      <c r="OIO2" s="818"/>
      <c r="OIP2" s="818"/>
      <c r="OIQ2" s="818"/>
      <c r="OIR2" s="818"/>
      <c r="OIS2" s="818"/>
      <c r="OIT2" s="818"/>
      <c r="OIU2" s="818"/>
      <c r="OIV2" s="818"/>
      <c r="OIW2" s="818"/>
      <c r="OIX2" s="818"/>
      <c r="OIY2" s="818"/>
      <c r="OIZ2" s="818"/>
      <c r="OJA2" s="818"/>
      <c r="OJB2" s="818"/>
      <c r="OJC2" s="818"/>
      <c r="OJD2" s="818"/>
      <c r="OJE2" s="818"/>
      <c r="OJF2" s="818"/>
      <c r="OJG2" s="818"/>
      <c r="OJH2" s="818"/>
      <c r="OJI2" s="818"/>
      <c r="OJJ2" s="818"/>
      <c r="OJK2" s="818"/>
      <c r="OJL2" s="818"/>
      <c r="OJM2" s="818"/>
      <c r="OJN2" s="818"/>
      <c r="OJO2" s="818"/>
      <c r="OJP2" s="818"/>
      <c r="OJQ2" s="818"/>
      <c r="OJR2" s="818"/>
      <c r="OJS2" s="818"/>
      <c r="OJT2" s="818"/>
      <c r="OJU2" s="818"/>
      <c r="OJV2" s="818"/>
      <c r="OJW2" s="818"/>
      <c r="OJX2" s="818"/>
      <c r="OJY2" s="818"/>
      <c r="OJZ2" s="818"/>
      <c r="OKA2" s="818"/>
      <c r="OKB2" s="818"/>
      <c r="OKC2" s="818"/>
      <c r="OKD2" s="818"/>
      <c r="OKE2" s="818"/>
      <c r="OKF2" s="818"/>
      <c r="OKG2" s="818"/>
      <c r="OKH2" s="818"/>
      <c r="OKI2" s="818"/>
      <c r="OKJ2" s="818"/>
      <c r="OKK2" s="818"/>
      <c r="OKL2" s="818"/>
      <c r="OKM2" s="818"/>
      <c r="OKN2" s="818"/>
      <c r="OKO2" s="818"/>
      <c r="OKP2" s="818"/>
      <c r="OKQ2" s="818"/>
      <c r="OKR2" s="818"/>
      <c r="OKS2" s="818"/>
      <c r="OKT2" s="818"/>
      <c r="OKU2" s="818"/>
      <c r="OKV2" s="818"/>
      <c r="OKW2" s="818"/>
      <c r="OKX2" s="818"/>
      <c r="OKY2" s="818"/>
      <c r="OKZ2" s="818"/>
      <c r="OLA2" s="818"/>
      <c r="OLB2" s="818"/>
      <c r="OLC2" s="818"/>
      <c r="OLD2" s="818"/>
      <c r="OLE2" s="818"/>
      <c r="OLF2" s="818"/>
      <c r="OLG2" s="818"/>
      <c r="OLH2" s="818"/>
      <c r="OLI2" s="818"/>
      <c r="OLJ2" s="818"/>
      <c r="OLK2" s="818"/>
      <c r="OLL2" s="818"/>
      <c r="OLM2" s="818"/>
      <c r="OLN2" s="818"/>
      <c r="OLO2" s="818"/>
      <c r="OLP2" s="818"/>
      <c r="OLQ2" s="818"/>
      <c r="OLR2" s="818"/>
      <c r="OLS2" s="818"/>
      <c r="OLT2" s="818"/>
      <c r="OLU2" s="818"/>
      <c r="OLV2" s="818"/>
      <c r="OLW2" s="818"/>
      <c r="OLX2" s="818"/>
      <c r="OLY2" s="818"/>
      <c r="OLZ2" s="818"/>
      <c r="OMA2" s="818"/>
      <c r="OMB2" s="818"/>
      <c r="OMC2" s="818"/>
      <c r="OMD2" s="818"/>
      <c r="OME2" s="818"/>
      <c r="OMF2" s="818"/>
      <c r="OMG2" s="818"/>
      <c r="OMH2" s="818"/>
      <c r="OMI2" s="818"/>
      <c r="OMJ2" s="818"/>
      <c r="OMK2" s="818"/>
      <c r="OML2" s="818"/>
      <c r="OMM2" s="818"/>
      <c r="OMN2" s="818"/>
      <c r="OMO2" s="818"/>
      <c r="OMP2" s="818"/>
      <c r="OMQ2" s="818"/>
      <c r="OMR2" s="818"/>
      <c r="OMS2" s="818"/>
      <c r="OMT2" s="818"/>
      <c r="OMU2" s="818"/>
      <c r="OMV2" s="818"/>
      <c r="OMW2" s="818"/>
      <c r="OMX2" s="818"/>
      <c r="OMY2" s="818"/>
      <c r="OMZ2" s="818"/>
      <c r="ONA2" s="818"/>
      <c r="ONB2" s="818"/>
      <c r="ONC2" s="818"/>
      <c r="OND2" s="818"/>
      <c r="ONE2" s="818"/>
      <c r="ONF2" s="818"/>
      <c r="ONG2" s="818"/>
      <c r="ONH2" s="818"/>
      <c r="ONI2" s="818"/>
      <c r="ONJ2" s="818"/>
      <c r="ONK2" s="818"/>
      <c r="ONL2" s="818"/>
      <c r="ONM2" s="818"/>
      <c r="ONN2" s="818"/>
      <c r="ONO2" s="818"/>
      <c r="ONP2" s="818"/>
      <c r="ONQ2" s="818"/>
      <c r="ONR2" s="818"/>
      <c r="ONS2" s="818"/>
      <c r="ONT2" s="818"/>
      <c r="ONU2" s="818"/>
      <c r="ONV2" s="818"/>
      <c r="ONW2" s="818"/>
      <c r="ONX2" s="818"/>
      <c r="ONY2" s="818"/>
      <c r="ONZ2" s="818"/>
      <c r="OOA2" s="818"/>
      <c r="OOB2" s="818"/>
      <c r="OOC2" s="818"/>
      <c r="OOD2" s="818"/>
      <c r="OOE2" s="818"/>
      <c r="OOF2" s="818"/>
      <c r="OOG2" s="818"/>
      <c r="OOH2" s="818"/>
      <c r="OOI2" s="818"/>
      <c r="OOJ2" s="818"/>
      <c r="OOK2" s="818"/>
      <c r="OOL2" s="818"/>
      <c r="OOM2" s="818"/>
      <c r="OON2" s="818"/>
      <c r="OOO2" s="818"/>
      <c r="OOP2" s="818"/>
      <c r="OOQ2" s="818"/>
      <c r="OOR2" s="818"/>
      <c r="OOS2" s="818"/>
      <c r="OOT2" s="818"/>
      <c r="OOU2" s="818"/>
      <c r="OOV2" s="818"/>
      <c r="OOW2" s="818"/>
      <c r="OOX2" s="818"/>
      <c r="OOY2" s="818"/>
      <c r="OOZ2" s="818"/>
      <c r="OPA2" s="818"/>
      <c r="OPB2" s="818"/>
      <c r="OPC2" s="818"/>
      <c r="OPD2" s="818"/>
      <c r="OPE2" s="818"/>
      <c r="OPF2" s="818"/>
      <c r="OPG2" s="818"/>
      <c r="OPH2" s="818"/>
      <c r="OPI2" s="818"/>
      <c r="OPJ2" s="818"/>
      <c r="OPK2" s="818"/>
      <c r="OPL2" s="818"/>
      <c r="OPM2" s="818"/>
      <c r="OPN2" s="818"/>
      <c r="OPO2" s="818"/>
      <c r="OPP2" s="818"/>
      <c r="OPQ2" s="818"/>
      <c r="OPR2" s="818"/>
      <c r="OPS2" s="818"/>
      <c r="OPT2" s="818"/>
      <c r="OPU2" s="818"/>
      <c r="OPV2" s="818"/>
      <c r="OPW2" s="818"/>
      <c r="OPX2" s="818"/>
      <c r="OPY2" s="818"/>
      <c r="OPZ2" s="818"/>
      <c r="OQA2" s="818"/>
      <c r="OQB2" s="818"/>
      <c r="OQC2" s="818"/>
      <c r="OQD2" s="818"/>
      <c r="OQE2" s="818"/>
      <c r="OQF2" s="818"/>
      <c r="OQG2" s="818"/>
      <c r="OQH2" s="818"/>
      <c r="OQI2" s="818"/>
      <c r="OQJ2" s="818"/>
      <c r="OQK2" s="818"/>
      <c r="OQL2" s="818"/>
      <c r="OQM2" s="818"/>
      <c r="OQN2" s="818"/>
      <c r="OQO2" s="818"/>
      <c r="OQP2" s="818"/>
      <c r="OQQ2" s="818"/>
      <c r="OQR2" s="818"/>
      <c r="OQS2" s="818"/>
      <c r="OQT2" s="818"/>
      <c r="OQU2" s="818"/>
      <c r="OQV2" s="818"/>
      <c r="OQW2" s="818"/>
      <c r="OQX2" s="818"/>
      <c r="OQY2" s="818"/>
      <c r="OQZ2" s="818"/>
      <c r="ORA2" s="818"/>
      <c r="ORB2" s="818"/>
      <c r="ORC2" s="818"/>
      <c r="ORD2" s="818"/>
      <c r="ORE2" s="818"/>
      <c r="ORF2" s="818"/>
      <c r="ORG2" s="818"/>
      <c r="ORH2" s="818"/>
      <c r="ORI2" s="818"/>
      <c r="ORJ2" s="818"/>
      <c r="ORK2" s="818"/>
      <c r="ORL2" s="818"/>
      <c r="ORM2" s="818"/>
      <c r="ORN2" s="818"/>
      <c r="ORO2" s="818"/>
      <c r="ORP2" s="818"/>
      <c r="ORQ2" s="818"/>
      <c r="ORR2" s="818"/>
      <c r="ORS2" s="818"/>
      <c r="ORT2" s="818"/>
      <c r="ORU2" s="818"/>
      <c r="ORV2" s="818"/>
      <c r="ORW2" s="818"/>
      <c r="ORX2" s="818"/>
      <c r="ORY2" s="818"/>
      <c r="ORZ2" s="818"/>
      <c r="OSA2" s="818"/>
      <c r="OSB2" s="818"/>
      <c r="OSC2" s="818"/>
      <c r="OSD2" s="818"/>
      <c r="OSE2" s="818"/>
      <c r="OSF2" s="818"/>
      <c r="OSG2" s="818"/>
      <c r="OSH2" s="818"/>
      <c r="OSI2" s="818"/>
      <c r="OSJ2" s="818"/>
      <c r="OSK2" s="818"/>
      <c r="OSL2" s="818"/>
      <c r="OSM2" s="818"/>
      <c r="OSN2" s="818"/>
      <c r="OSO2" s="818"/>
      <c r="OSP2" s="818"/>
      <c r="OSQ2" s="818"/>
      <c r="OSR2" s="818"/>
      <c r="OSS2" s="818"/>
      <c r="OST2" s="818"/>
      <c r="OSU2" s="818"/>
      <c r="OSV2" s="818"/>
      <c r="OSW2" s="818"/>
      <c r="OSX2" s="818"/>
      <c r="OSY2" s="818"/>
      <c r="OSZ2" s="818"/>
      <c r="OTA2" s="818"/>
      <c r="OTB2" s="818"/>
      <c r="OTC2" s="818"/>
      <c r="OTD2" s="818"/>
      <c r="OTE2" s="818"/>
      <c r="OTF2" s="818"/>
      <c r="OTG2" s="818"/>
      <c r="OTH2" s="818"/>
      <c r="OTI2" s="818"/>
      <c r="OTJ2" s="818"/>
      <c r="OTK2" s="818"/>
      <c r="OTL2" s="818"/>
      <c r="OTM2" s="818"/>
      <c r="OTN2" s="818"/>
      <c r="OTO2" s="818"/>
      <c r="OTP2" s="818"/>
      <c r="OTQ2" s="818"/>
      <c r="OTR2" s="818"/>
      <c r="OTS2" s="818"/>
      <c r="OTT2" s="818"/>
      <c r="OTU2" s="818"/>
      <c r="OTV2" s="818"/>
      <c r="OTW2" s="818"/>
      <c r="OTX2" s="818"/>
      <c r="OTY2" s="818"/>
      <c r="OTZ2" s="818"/>
      <c r="OUA2" s="818"/>
      <c r="OUB2" s="818"/>
      <c r="OUC2" s="818"/>
      <c r="OUD2" s="818"/>
      <c r="OUE2" s="818"/>
      <c r="OUF2" s="818"/>
      <c r="OUG2" s="818"/>
      <c r="OUH2" s="818"/>
      <c r="OUI2" s="818"/>
      <c r="OUJ2" s="818"/>
      <c r="OUK2" s="818"/>
      <c r="OUL2" s="818"/>
      <c r="OUM2" s="818"/>
      <c r="OUN2" s="818"/>
      <c r="OUO2" s="818"/>
      <c r="OUP2" s="818"/>
      <c r="OUQ2" s="818"/>
      <c r="OUR2" s="818"/>
      <c r="OUS2" s="818"/>
      <c r="OUT2" s="818"/>
      <c r="OUU2" s="818"/>
      <c r="OUV2" s="818"/>
      <c r="OUW2" s="818"/>
      <c r="OUX2" s="818"/>
      <c r="OUY2" s="818"/>
      <c r="OUZ2" s="818"/>
      <c r="OVA2" s="818"/>
      <c r="OVB2" s="818"/>
      <c r="OVC2" s="818"/>
      <c r="OVD2" s="818"/>
      <c r="OVE2" s="818"/>
      <c r="OVF2" s="818"/>
      <c r="OVG2" s="818"/>
      <c r="OVH2" s="818"/>
      <c r="OVI2" s="818"/>
      <c r="OVJ2" s="818"/>
      <c r="OVK2" s="818"/>
      <c r="OVL2" s="818"/>
      <c r="OVM2" s="818"/>
      <c r="OVN2" s="818"/>
      <c r="OVO2" s="818"/>
      <c r="OVP2" s="818"/>
      <c r="OVQ2" s="818"/>
      <c r="OVR2" s="818"/>
      <c r="OVS2" s="818"/>
      <c r="OVT2" s="818"/>
      <c r="OVU2" s="818"/>
      <c r="OVV2" s="818"/>
      <c r="OVW2" s="818"/>
      <c r="OVX2" s="818"/>
      <c r="OVY2" s="818"/>
      <c r="OVZ2" s="818"/>
      <c r="OWA2" s="818"/>
      <c r="OWB2" s="818"/>
      <c r="OWC2" s="818"/>
      <c r="OWD2" s="818"/>
      <c r="OWE2" s="818"/>
      <c r="OWF2" s="818"/>
      <c r="OWG2" s="818"/>
      <c r="OWH2" s="818"/>
      <c r="OWI2" s="818"/>
      <c r="OWJ2" s="818"/>
      <c r="OWK2" s="818"/>
      <c r="OWL2" s="818"/>
      <c r="OWM2" s="818"/>
      <c r="OWN2" s="818"/>
      <c r="OWO2" s="818"/>
      <c r="OWP2" s="818"/>
      <c r="OWQ2" s="818"/>
      <c r="OWR2" s="818"/>
      <c r="OWS2" s="818"/>
      <c r="OWT2" s="818"/>
      <c r="OWU2" s="818"/>
      <c r="OWV2" s="818"/>
      <c r="OWW2" s="818"/>
      <c r="OWX2" s="818"/>
      <c r="OWY2" s="818"/>
      <c r="OWZ2" s="818"/>
      <c r="OXA2" s="818"/>
      <c r="OXB2" s="818"/>
      <c r="OXC2" s="818"/>
      <c r="OXD2" s="818"/>
      <c r="OXE2" s="818"/>
      <c r="OXF2" s="818"/>
      <c r="OXG2" s="818"/>
      <c r="OXH2" s="818"/>
      <c r="OXI2" s="818"/>
      <c r="OXJ2" s="818"/>
      <c r="OXK2" s="818"/>
      <c r="OXL2" s="818"/>
      <c r="OXM2" s="818"/>
      <c r="OXN2" s="818"/>
      <c r="OXO2" s="818"/>
      <c r="OXP2" s="818"/>
      <c r="OXQ2" s="818"/>
      <c r="OXR2" s="818"/>
      <c r="OXS2" s="818"/>
      <c r="OXT2" s="818"/>
      <c r="OXU2" s="818"/>
      <c r="OXV2" s="818"/>
      <c r="OXW2" s="818"/>
      <c r="OXX2" s="818"/>
      <c r="OXY2" s="818"/>
      <c r="OXZ2" s="818"/>
      <c r="OYA2" s="818"/>
      <c r="OYB2" s="818"/>
      <c r="OYC2" s="818"/>
      <c r="OYD2" s="818"/>
      <c r="OYE2" s="818"/>
      <c r="OYF2" s="818"/>
      <c r="OYG2" s="818"/>
      <c r="OYH2" s="818"/>
      <c r="OYI2" s="818"/>
      <c r="OYJ2" s="818"/>
      <c r="OYK2" s="818"/>
      <c r="OYL2" s="818"/>
      <c r="OYM2" s="818"/>
      <c r="OYN2" s="818"/>
      <c r="OYO2" s="818"/>
      <c r="OYP2" s="818"/>
      <c r="OYQ2" s="818"/>
      <c r="OYR2" s="818"/>
      <c r="OYS2" s="818"/>
      <c r="OYT2" s="818"/>
      <c r="OYU2" s="818"/>
      <c r="OYV2" s="818"/>
      <c r="OYW2" s="818"/>
      <c r="OYX2" s="818"/>
      <c r="OYY2" s="818"/>
      <c r="OYZ2" s="818"/>
      <c r="OZA2" s="818"/>
      <c r="OZB2" s="818"/>
      <c r="OZC2" s="818"/>
      <c r="OZD2" s="818"/>
      <c r="OZE2" s="818"/>
      <c r="OZF2" s="818"/>
      <c r="OZG2" s="818"/>
      <c r="OZH2" s="818"/>
      <c r="OZI2" s="818"/>
      <c r="OZJ2" s="818"/>
      <c r="OZK2" s="818"/>
      <c r="OZL2" s="818"/>
      <c r="OZM2" s="818"/>
      <c r="OZN2" s="818"/>
      <c r="OZO2" s="818"/>
      <c r="OZP2" s="818"/>
      <c r="OZQ2" s="818"/>
      <c r="OZR2" s="818"/>
      <c r="OZS2" s="818"/>
      <c r="OZT2" s="818"/>
      <c r="OZU2" s="818"/>
      <c r="OZV2" s="818"/>
      <c r="OZW2" s="818"/>
      <c r="OZX2" s="818"/>
      <c r="OZY2" s="818"/>
      <c r="OZZ2" s="818"/>
      <c r="PAA2" s="818"/>
      <c r="PAB2" s="818"/>
      <c r="PAC2" s="818"/>
      <c r="PAD2" s="818"/>
      <c r="PAE2" s="818"/>
      <c r="PAF2" s="818"/>
      <c r="PAG2" s="818"/>
      <c r="PAH2" s="818"/>
      <c r="PAI2" s="818"/>
      <c r="PAJ2" s="818"/>
      <c r="PAK2" s="818"/>
      <c r="PAL2" s="818"/>
      <c r="PAM2" s="818"/>
      <c r="PAN2" s="818"/>
      <c r="PAO2" s="818"/>
      <c r="PAP2" s="818"/>
      <c r="PAQ2" s="818"/>
      <c r="PAR2" s="818"/>
      <c r="PAS2" s="818"/>
      <c r="PAT2" s="818"/>
      <c r="PAU2" s="818"/>
      <c r="PAV2" s="818"/>
      <c r="PAW2" s="818"/>
      <c r="PAX2" s="818"/>
      <c r="PAY2" s="818"/>
      <c r="PAZ2" s="818"/>
      <c r="PBA2" s="818"/>
      <c r="PBB2" s="818"/>
      <c r="PBC2" s="818"/>
      <c r="PBD2" s="818"/>
      <c r="PBE2" s="818"/>
      <c r="PBF2" s="818"/>
      <c r="PBG2" s="818"/>
      <c r="PBH2" s="818"/>
      <c r="PBI2" s="818"/>
      <c r="PBJ2" s="818"/>
      <c r="PBK2" s="818"/>
      <c r="PBL2" s="818"/>
      <c r="PBM2" s="818"/>
      <c r="PBN2" s="818"/>
      <c r="PBO2" s="818"/>
      <c r="PBP2" s="818"/>
      <c r="PBQ2" s="818"/>
      <c r="PBR2" s="818"/>
      <c r="PBS2" s="818"/>
      <c r="PBT2" s="818"/>
      <c r="PBU2" s="818"/>
      <c r="PBV2" s="818"/>
      <c r="PBW2" s="818"/>
      <c r="PBX2" s="818"/>
      <c r="PBY2" s="818"/>
      <c r="PBZ2" s="818"/>
      <c r="PCA2" s="818"/>
      <c r="PCB2" s="818"/>
      <c r="PCC2" s="818"/>
      <c r="PCD2" s="818"/>
      <c r="PCE2" s="818"/>
      <c r="PCF2" s="818"/>
      <c r="PCG2" s="818"/>
      <c r="PCH2" s="818"/>
      <c r="PCI2" s="818"/>
      <c r="PCJ2" s="818"/>
      <c r="PCK2" s="818"/>
      <c r="PCL2" s="818"/>
      <c r="PCM2" s="818"/>
      <c r="PCN2" s="818"/>
      <c r="PCO2" s="818"/>
      <c r="PCP2" s="818"/>
      <c r="PCQ2" s="818"/>
      <c r="PCR2" s="818"/>
      <c r="PCS2" s="818"/>
      <c r="PCT2" s="818"/>
      <c r="PCU2" s="818"/>
      <c r="PCV2" s="818"/>
      <c r="PCW2" s="818"/>
      <c r="PCX2" s="818"/>
      <c r="PCY2" s="818"/>
      <c r="PCZ2" s="818"/>
      <c r="PDA2" s="818"/>
      <c r="PDB2" s="818"/>
      <c r="PDC2" s="818"/>
      <c r="PDD2" s="818"/>
      <c r="PDE2" s="818"/>
      <c r="PDF2" s="818"/>
      <c r="PDG2" s="818"/>
      <c r="PDH2" s="818"/>
      <c r="PDI2" s="818"/>
      <c r="PDJ2" s="818"/>
      <c r="PDK2" s="818"/>
      <c r="PDL2" s="818"/>
      <c r="PDM2" s="818"/>
      <c r="PDN2" s="818"/>
      <c r="PDO2" s="818"/>
      <c r="PDP2" s="818"/>
      <c r="PDQ2" s="818"/>
      <c r="PDR2" s="818"/>
      <c r="PDS2" s="818"/>
      <c r="PDT2" s="818"/>
      <c r="PDU2" s="818"/>
      <c r="PDV2" s="818"/>
      <c r="PDW2" s="818"/>
      <c r="PDX2" s="818"/>
      <c r="PDY2" s="818"/>
      <c r="PDZ2" s="818"/>
      <c r="PEA2" s="818"/>
      <c r="PEB2" s="818"/>
      <c r="PEC2" s="818"/>
      <c r="PED2" s="818"/>
      <c r="PEE2" s="818"/>
      <c r="PEF2" s="818"/>
      <c r="PEG2" s="818"/>
      <c r="PEH2" s="818"/>
      <c r="PEI2" s="818"/>
      <c r="PEJ2" s="818"/>
      <c r="PEK2" s="818"/>
      <c r="PEL2" s="818"/>
      <c r="PEM2" s="818"/>
      <c r="PEN2" s="818"/>
      <c r="PEO2" s="818"/>
      <c r="PEP2" s="818"/>
      <c r="PEQ2" s="818"/>
      <c r="PER2" s="818"/>
      <c r="PES2" s="818"/>
      <c r="PET2" s="818"/>
      <c r="PEU2" s="818"/>
      <c r="PEV2" s="818"/>
      <c r="PEW2" s="818"/>
      <c r="PEX2" s="818"/>
      <c r="PEY2" s="818"/>
      <c r="PEZ2" s="818"/>
      <c r="PFA2" s="818"/>
      <c r="PFB2" s="818"/>
      <c r="PFC2" s="818"/>
      <c r="PFD2" s="818"/>
      <c r="PFE2" s="818"/>
      <c r="PFF2" s="818"/>
      <c r="PFG2" s="818"/>
      <c r="PFH2" s="818"/>
      <c r="PFI2" s="818"/>
      <c r="PFJ2" s="818"/>
      <c r="PFK2" s="818"/>
      <c r="PFL2" s="818"/>
      <c r="PFM2" s="818"/>
      <c r="PFN2" s="818"/>
      <c r="PFO2" s="818"/>
      <c r="PFP2" s="818"/>
      <c r="PFQ2" s="818"/>
      <c r="PFR2" s="818"/>
      <c r="PFS2" s="818"/>
      <c r="PFT2" s="818"/>
      <c r="PFU2" s="818"/>
      <c r="PFV2" s="818"/>
      <c r="PFW2" s="818"/>
      <c r="PFX2" s="818"/>
      <c r="PFY2" s="818"/>
      <c r="PFZ2" s="818"/>
      <c r="PGA2" s="818"/>
      <c r="PGB2" s="818"/>
      <c r="PGC2" s="818"/>
      <c r="PGD2" s="818"/>
      <c r="PGE2" s="818"/>
      <c r="PGF2" s="818"/>
      <c r="PGG2" s="818"/>
      <c r="PGH2" s="818"/>
      <c r="PGI2" s="818"/>
      <c r="PGJ2" s="818"/>
      <c r="PGK2" s="818"/>
      <c r="PGL2" s="818"/>
      <c r="PGM2" s="818"/>
      <c r="PGN2" s="818"/>
      <c r="PGO2" s="818"/>
      <c r="PGP2" s="818"/>
      <c r="PGQ2" s="818"/>
      <c r="PGR2" s="818"/>
      <c r="PGS2" s="818"/>
      <c r="PGT2" s="818"/>
      <c r="PGU2" s="818"/>
      <c r="PGV2" s="818"/>
      <c r="PGW2" s="818"/>
      <c r="PGX2" s="818"/>
      <c r="PGY2" s="818"/>
      <c r="PGZ2" s="818"/>
      <c r="PHA2" s="818"/>
      <c r="PHB2" s="818"/>
      <c r="PHC2" s="818"/>
      <c r="PHD2" s="818"/>
      <c r="PHE2" s="818"/>
      <c r="PHF2" s="818"/>
      <c r="PHG2" s="818"/>
      <c r="PHH2" s="818"/>
      <c r="PHI2" s="818"/>
      <c r="PHJ2" s="818"/>
      <c r="PHK2" s="818"/>
      <c r="PHL2" s="818"/>
      <c r="PHM2" s="818"/>
      <c r="PHN2" s="818"/>
      <c r="PHO2" s="818"/>
      <c r="PHP2" s="818"/>
      <c r="PHQ2" s="818"/>
      <c r="PHR2" s="818"/>
      <c r="PHS2" s="818"/>
      <c r="PHT2" s="818"/>
      <c r="PHU2" s="818"/>
      <c r="PHV2" s="818"/>
      <c r="PHW2" s="818"/>
      <c r="PHX2" s="818"/>
      <c r="PHY2" s="818"/>
      <c r="PHZ2" s="818"/>
      <c r="PIA2" s="818"/>
      <c r="PIB2" s="818"/>
      <c r="PIC2" s="818"/>
      <c r="PID2" s="818"/>
      <c r="PIE2" s="818"/>
      <c r="PIF2" s="818"/>
      <c r="PIG2" s="818"/>
      <c r="PIH2" s="818"/>
      <c r="PII2" s="818"/>
      <c r="PIJ2" s="818"/>
      <c r="PIK2" s="818"/>
      <c r="PIL2" s="818"/>
      <c r="PIM2" s="818"/>
      <c r="PIN2" s="818"/>
      <c r="PIO2" s="818"/>
      <c r="PIP2" s="818"/>
      <c r="PIQ2" s="818"/>
      <c r="PIR2" s="818"/>
      <c r="PIS2" s="818"/>
      <c r="PIT2" s="818"/>
      <c r="PIU2" s="818"/>
      <c r="PIV2" s="818"/>
      <c r="PIW2" s="818"/>
      <c r="PIX2" s="818"/>
      <c r="PIY2" s="818"/>
      <c r="PIZ2" s="818"/>
      <c r="PJA2" s="818"/>
      <c r="PJB2" s="818"/>
      <c r="PJC2" s="818"/>
      <c r="PJD2" s="818"/>
      <c r="PJE2" s="818"/>
      <c r="PJF2" s="818"/>
      <c r="PJG2" s="818"/>
      <c r="PJH2" s="818"/>
      <c r="PJI2" s="818"/>
      <c r="PJJ2" s="818"/>
      <c r="PJK2" s="818"/>
      <c r="PJL2" s="818"/>
      <c r="PJM2" s="818"/>
      <c r="PJN2" s="818"/>
      <c r="PJO2" s="818"/>
      <c r="PJP2" s="818"/>
      <c r="PJQ2" s="818"/>
      <c r="PJR2" s="818"/>
      <c r="PJS2" s="818"/>
      <c r="PJT2" s="818"/>
      <c r="PJU2" s="818"/>
      <c r="PJV2" s="818"/>
      <c r="PJW2" s="818"/>
      <c r="PJX2" s="818"/>
      <c r="PJY2" s="818"/>
      <c r="PJZ2" s="818"/>
      <c r="PKA2" s="818"/>
      <c r="PKB2" s="818"/>
      <c r="PKC2" s="818"/>
      <c r="PKD2" s="818"/>
      <c r="PKE2" s="818"/>
      <c r="PKF2" s="818"/>
      <c r="PKG2" s="818"/>
      <c r="PKH2" s="818"/>
      <c r="PKI2" s="818"/>
      <c r="PKJ2" s="818"/>
      <c r="PKK2" s="818"/>
      <c r="PKL2" s="818"/>
      <c r="PKM2" s="818"/>
      <c r="PKN2" s="818"/>
      <c r="PKO2" s="818"/>
      <c r="PKP2" s="818"/>
      <c r="PKQ2" s="818"/>
      <c r="PKR2" s="818"/>
      <c r="PKS2" s="818"/>
      <c r="PKT2" s="818"/>
      <c r="PKU2" s="818"/>
      <c r="PKV2" s="818"/>
      <c r="PKW2" s="818"/>
      <c r="PKX2" s="818"/>
      <c r="PKY2" s="818"/>
      <c r="PKZ2" s="818"/>
      <c r="PLA2" s="818"/>
      <c r="PLB2" s="818"/>
      <c r="PLC2" s="818"/>
      <c r="PLD2" s="818"/>
      <c r="PLE2" s="818"/>
      <c r="PLF2" s="818"/>
      <c r="PLG2" s="818"/>
      <c r="PLH2" s="818"/>
      <c r="PLI2" s="818"/>
      <c r="PLJ2" s="818"/>
      <c r="PLK2" s="818"/>
      <c r="PLL2" s="818"/>
      <c r="PLM2" s="818"/>
      <c r="PLN2" s="818"/>
      <c r="PLO2" s="818"/>
      <c r="PLP2" s="818"/>
      <c r="PLQ2" s="818"/>
      <c r="PLR2" s="818"/>
      <c r="PLS2" s="818"/>
      <c r="PLT2" s="818"/>
      <c r="PLU2" s="818"/>
      <c r="PLV2" s="818"/>
      <c r="PLW2" s="818"/>
      <c r="PLX2" s="818"/>
      <c r="PLY2" s="818"/>
      <c r="PLZ2" s="818"/>
      <c r="PMA2" s="818"/>
      <c r="PMB2" s="818"/>
      <c r="PMC2" s="818"/>
      <c r="PMD2" s="818"/>
      <c r="PME2" s="818"/>
      <c r="PMF2" s="818"/>
      <c r="PMG2" s="818"/>
      <c r="PMH2" s="818"/>
      <c r="PMI2" s="818"/>
      <c r="PMJ2" s="818"/>
      <c r="PMK2" s="818"/>
      <c r="PML2" s="818"/>
      <c r="PMM2" s="818"/>
      <c r="PMN2" s="818"/>
      <c r="PMO2" s="818"/>
      <c r="PMP2" s="818"/>
      <c r="PMQ2" s="818"/>
      <c r="PMR2" s="818"/>
      <c r="PMS2" s="818"/>
      <c r="PMT2" s="818"/>
      <c r="PMU2" s="818"/>
      <c r="PMV2" s="818"/>
      <c r="PMW2" s="818"/>
      <c r="PMX2" s="818"/>
      <c r="PMY2" s="818"/>
      <c r="PMZ2" s="818"/>
      <c r="PNA2" s="818"/>
      <c r="PNB2" s="818"/>
      <c r="PNC2" s="818"/>
      <c r="PND2" s="818"/>
      <c r="PNE2" s="818"/>
      <c r="PNF2" s="818"/>
      <c r="PNG2" s="818"/>
      <c r="PNH2" s="818"/>
      <c r="PNI2" s="818"/>
      <c r="PNJ2" s="818"/>
      <c r="PNK2" s="818"/>
      <c r="PNL2" s="818"/>
      <c r="PNM2" s="818"/>
      <c r="PNN2" s="818"/>
      <c r="PNO2" s="818"/>
      <c r="PNP2" s="818"/>
      <c r="PNQ2" s="818"/>
      <c r="PNR2" s="818"/>
      <c r="PNS2" s="818"/>
      <c r="PNT2" s="818"/>
      <c r="PNU2" s="818"/>
      <c r="PNV2" s="818"/>
      <c r="PNW2" s="818"/>
      <c r="PNX2" s="818"/>
      <c r="PNY2" s="818"/>
      <c r="PNZ2" s="818"/>
      <c r="POA2" s="818"/>
      <c r="POB2" s="818"/>
      <c r="POC2" s="818"/>
      <c r="POD2" s="818"/>
      <c r="POE2" s="818"/>
      <c r="POF2" s="818"/>
      <c r="POG2" s="818"/>
      <c r="POH2" s="818"/>
      <c r="POI2" s="818"/>
      <c r="POJ2" s="818"/>
      <c r="POK2" s="818"/>
      <c r="POL2" s="818"/>
      <c r="POM2" s="818"/>
      <c r="PON2" s="818"/>
      <c r="POO2" s="818"/>
      <c r="POP2" s="818"/>
      <c r="POQ2" s="818"/>
      <c r="POR2" s="818"/>
      <c r="POS2" s="818"/>
      <c r="POT2" s="818"/>
      <c r="POU2" s="818"/>
      <c r="POV2" s="818"/>
      <c r="POW2" s="818"/>
      <c r="POX2" s="818"/>
      <c r="POY2" s="818"/>
      <c r="POZ2" s="818"/>
      <c r="PPA2" s="818"/>
      <c r="PPB2" s="818"/>
      <c r="PPC2" s="818"/>
      <c r="PPD2" s="818"/>
      <c r="PPE2" s="818"/>
      <c r="PPF2" s="818"/>
      <c r="PPG2" s="818"/>
      <c r="PPH2" s="818"/>
      <c r="PPI2" s="818"/>
      <c r="PPJ2" s="818"/>
      <c r="PPK2" s="818"/>
      <c r="PPL2" s="818"/>
      <c r="PPM2" s="818"/>
      <c r="PPN2" s="818"/>
      <c r="PPO2" s="818"/>
      <c r="PPP2" s="818"/>
      <c r="PPQ2" s="818"/>
      <c r="PPR2" s="818"/>
      <c r="PPS2" s="818"/>
      <c r="PPT2" s="818"/>
      <c r="PPU2" s="818"/>
      <c r="PPV2" s="818"/>
      <c r="PPW2" s="818"/>
      <c r="PPX2" s="818"/>
      <c r="PPY2" s="818"/>
      <c r="PPZ2" s="818"/>
      <c r="PQA2" s="818"/>
      <c r="PQB2" s="818"/>
      <c r="PQC2" s="818"/>
      <c r="PQD2" s="818"/>
      <c r="PQE2" s="818"/>
      <c r="PQF2" s="818"/>
      <c r="PQG2" s="818"/>
      <c r="PQH2" s="818"/>
      <c r="PQI2" s="818"/>
      <c r="PQJ2" s="818"/>
      <c r="PQK2" s="818"/>
      <c r="PQL2" s="818"/>
      <c r="PQM2" s="818"/>
      <c r="PQN2" s="818"/>
      <c r="PQO2" s="818"/>
      <c r="PQP2" s="818"/>
      <c r="PQQ2" s="818"/>
      <c r="PQR2" s="818"/>
      <c r="PQS2" s="818"/>
      <c r="PQT2" s="818"/>
      <c r="PQU2" s="818"/>
      <c r="PQV2" s="818"/>
      <c r="PQW2" s="818"/>
      <c r="PQX2" s="818"/>
      <c r="PQY2" s="818"/>
      <c r="PQZ2" s="818"/>
      <c r="PRA2" s="818"/>
      <c r="PRB2" s="818"/>
      <c r="PRC2" s="818"/>
      <c r="PRD2" s="818"/>
      <c r="PRE2" s="818"/>
      <c r="PRF2" s="818"/>
      <c r="PRG2" s="818"/>
      <c r="PRH2" s="818"/>
      <c r="PRI2" s="818"/>
      <c r="PRJ2" s="818"/>
      <c r="PRK2" s="818"/>
      <c r="PRL2" s="818"/>
      <c r="PRM2" s="818"/>
      <c r="PRN2" s="818"/>
      <c r="PRO2" s="818"/>
      <c r="PRP2" s="818"/>
      <c r="PRQ2" s="818"/>
      <c r="PRR2" s="818"/>
      <c r="PRS2" s="818"/>
      <c r="PRT2" s="818"/>
      <c r="PRU2" s="818"/>
      <c r="PRV2" s="818"/>
      <c r="PRW2" s="818"/>
      <c r="PRX2" s="818"/>
      <c r="PRY2" s="818"/>
      <c r="PRZ2" s="818"/>
      <c r="PSA2" s="818"/>
      <c r="PSB2" s="818"/>
      <c r="PSC2" s="818"/>
      <c r="PSD2" s="818"/>
      <c r="PSE2" s="818"/>
      <c r="PSF2" s="818"/>
      <c r="PSG2" s="818"/>
      <c r="PSH2" s="818"/>
      <c r="PSI2" s="818"/>
      <c r="PSJ2" s="818"/>
      <c r="PSK2" s="818"/>
      <c r="PSL2" s="818"/>
      <c r="PSM2" s="818"/>
      <c r="PSN2" s="818"/>
      <c r="PSO2" s="818"/>
      <c r="PSP2" s="818"/>
      <c r="PSQ2" s="818"/>
      <c r="PSR2" s="818"/>
      <c r="PSS2" s="818"/>
      <c r="PST2" s="818"/>
      <c r="PSU2" s="818"/>
      <c r="PSV2" s="818"/>
      <c r="PSW2" s="818"/>
      <c r="PSX2" s="818"/>
      <c r="PSY2" s="818"/>
      <c r="PSZ2" s="818"/>
      <c r="PTA2" s="818"/>
      <c r="PTB2" s="818"/>
      <c r="PTC2" s="818"/>
      <c r="PTD2" s="818"/>
      <c r="PTE2" s="818"/>
      <c r="PTF2" s="818"/>
      <c r="PTG2" s="818"/>
      <c r="PTH2" s="818"/>
      <c r="PTI2" s="818"/>
      <c r="PTJ2" s="818"/>
      <c r="PTK2" s="818"/>
      <c r="PTL2" s="818"/>
      <c r="PTM2" s="818"/>
      <c r="PTN2" s="818"/>
      <c r="PTO2" s="818"/>
      <c r="PTP2" s="818"/>
      <c r="PTQ2" s="818"/>
      <c r="PTR2" s="818"/>
      <c r="PTS2" s="818"/>
      <c r="PTT2" s="818"/>
      <c r="PTU2" s="818"/>
      <c r="PTV2" s="818"/>
      <c r="PTW2" s="818"/>
      <c r="PTX2" s="818"/>
      <c r="PTY2" s="818"/>
      <c r="PTZ2" s="818"/>
      <c r="PUA2" s="818"/>
      <c r="PUB2" s="818"/>
      <c r="PUC2" s="818"/>
      <c r="PUD2" s="818"/>
      <c r="PUE2" s="818"/>
      <c r="PUF2" s="818"/>
      <c r="PUG2" s="818"/>
      <c r="PUH2" s="818"/>
      <c r="PUI2" s="818"/>
      <c r="PUJ2" s="818"/>
      <c r="PUK2" s="818"/>
      <c r="PUL2" s="818"/>
      <c r="PUM2" s="818"/>
      <c r="PUN2" s="818"/>
      <c r="PUO2" s="818"/>
      <c r="PUP2" s="818"/>
      <c r="PUQ2" s="818"/>
      <c r="PUR2" s="818"/>
      <c r="PUS2" s="818"/>
      <c r="PUT2" s="818"/>
      <c r="PUU2" s="818"/>
      <c r="PUV2" s="818"/>
      <c r="PUW2" s="818"/>
      <c r="PUX2" s="818"/>
      <c r="PUY2" s="818"/>
      <c r="PUZ2" s="818"/>
      <c r="PVA2" s="818"/>
      <c r="PVB2" s="818"/>
      <c r="PVC2" s="818"/>
      <c r="PVD2" s="818"/>
      <c r="PVE2" s="818"/>
      <c r="PVF2" s="818"/>
      <c r="PVG2" s="818"/>
      <c r="PVH2" s="818"/>
      <c r="PVI2" s="818"/>
      <c r="PVJ2" s="818"/>
      <c r="PVK2" s="818"/>
      <c r="PVL2" s="818"/>
      <c r="PVM2" s="818"/>
      <c r="PVN2" s="818"/>
      <c r="PVO2" s="818"/>
      <c r="PVP2" s="818"/>
      <c r="PVQ2" s="818"/>
      <c r="PVR2" s="818"/>
      <c r="PVS2" s="818"/>
      <c r="PVT2" s="818"/>
      <c r="PVU2" s="818"/>
      <c r="PVV2" s="818"/>
      <c r="PVW2" s="818"/>
      <c r="PVX2" s="818"/>
      <c r="PVY2" s="818"/>
      <c r="PVZ2" s="818"/>
      <c r="PWA2" s="818"/>
      <c r="PWB2" s="818"/>
      <c r="PWC2" s="818"/>
      <c r="PWD2" s="818"/>
      <c r="PWE2" s="818"/>
      <c r="PWF2" s="818"/>
      <c r="PWG2" s="818"/>
      <c r="PWH2" s="818"/>
      <c r="PWI2" s="818"/>
      <c r="PWJ2" s="818"/>
      <c r="PWK2" s="818"/>
      <c r="PWL2" s="818"/>
      <c r="PWM2" s="818"/>
      <c r="PWN2" s="818"/>
      <c r="PWO2" s="818"/>
      <c r="PWP2" s="818"/>
      <c r="PWQ2" s="818"/>
      <c r="PWR2" s="818"/>
      <c r="PWS2" s="818"/>
      <c r="PWT2" s="818"/>
      <c r="PWU2" s="818"/>
      <c r="PWV2" s="818"/>
      <c r="PWW2" s="818"/>
      <c r="PWX2" s="818"/>
      <c r="PWY2" s="818"/>
      <c r="PWZ2" s="818"/>
      <c r="PXA2" s="818"/>
      <c r="PXB2" s="818"/>
      <c r="PXC2" s="818"/>
      <c r="PXD2" s="818"/>
      <c r="PXE2" s="818"/>
      <c r="PXF2" s="818"/>
      <c r="PXG2" s="818"/>
      <c r="PXH2" s="818"/>
      <c r="PXI2" s="818"/>
      <c r="PXJ2" s="818"/>
      <c r="PXK2" s="818"/>
      <c r="PXL2" s="818"/>
      <c r="PXM2" s="818"/>
      <c r="PXN2" s="818"/>
      <c r="PXO2" s="818"/>
      <c r="PXP2" s="818"/>
      <c r="PXQ2" s="818"/>
      <c r="PXR2" s="818"/>
      <c r="PXS2" s="818"/>
      <c r="PXT2" s="818"/>
      <c r="PXU2" s="818"/>
      <c r="PXV2" s="818"/>
      <c r="PXW2" s="818"/>
      <c r="PXX2" s="818"/>
      <c r="PXY2" s="818"/>
      <c r="PXZ2" s="818"/>
      <c r="PYA2" s="818"/>
      <c r="PYB2" s="818"/>
      <c r="PYC2" s="818"/>
      <c r="PYD2" s="818"/>
      <c r="PYE2" s="818"/>
      <c r="PYF2" s="818"/>
      <c r="PYG2" s="818"/>
      <c r="PYH2" s="818"/>
      <c r="PYI2" s="818"/>
      <c r="PYJ2" s="818"/>
      <c r="PYK2" s="818"/>
      <c r="PYL2" s="818"/>
      <c r="PYM2" s="818"/>
      <c r="PYN2" s="818"/>
      <c r="PYO2" s="818"/>
      <c r="PYP2" s="818"/>
      <c r="PYQ2" s="818"/>
      <c r="PYR2" s="818"/>
      <c r="PYS2" s="818"/>
      <c r="PYT2" s="818"/>
      <c r="PYU2" s="818"/>
      <c r="PYV2" s="818"/>
      <c r="PYW2" s="818"/>
      <c r="PYX2" s="818"/>
      <c r="PYY2" s="818"/>
      <c r="PYZ2" s="818"/>
      <c r="PZA2" s="818"/>
      <c r="PZB2" s="818"/>
      <c r="PZC2" s="818"/>
      <c r="PZD2" s="818"/>
      <c r="PZE2" s="818"/>
      <c r="PZF2" s="818"/>
      <c r="PZG2" s="818"/>
      <c r="PZH2" s="818"/>
      <c r="PZI2" s="818"/>
      <c r="PZJ2" s="818"/>
      <c r="PZK2" s="818"/>
      <c r="PZL2" s="818"/>
      <c r="PZM2" s="818"/>
      <c r="PZN2" s="818"/>
      <c r="PZO2" s="818"/>
      <c r="PZP2" s="818"/>
      <c r="PZQ2" s="818"/>
      <c r="PZR2" s="818"/>
      <c r="PZS2" s="818"/>
      <c r="PZT2" s="818"/>
      <c r="PZU2" s="818"/>
      <c r="PZV2" s="818"/>
      <c r="PZW2" s="818"/>
      <c r="PZX2" s="818"/>
      <c r="PZY2" s="818"/>
      <c r="PZZ2" s="818"/>
      <c r="QAA2" s="818"/>
      <c r="QAB2" s="818"/>
      <c r="QAC2" s="818"/>
      <c r="QAD2" s="818"/>
      <c r="QAE2" s="818"/>
      <c r="QAF2" s="818"/>
      <c r="QAG2" s="818"/>
      <c r="QAH2" s="818"/>
      <c r="QAI2" s="818"/>
      <c r="QAJ2" s="818"/>
      <c r="QAK2" s="818"/>
      <c r="QAL2" s="818"/>
      <c r="QAM2" s="818"/>
      <c r="QAN2" s="818"/>
      <c r="QAO2" s="818"/>
      <c r="QAP2" s="818"/>
      <c r="QAQ2" s="818"/>
      <c r="QAR2" s="818"/>
      <c r="QAS2" s="818"/>
      <c r="QAT2" s="818"/>
      <c r="QAU2" s="818"/>
      <c r="QAV2" s="818"/>
      <c r="QAW2" s="818"/>
      <c r="QAX2" s="818"/>
      <c r="QAY2" s="818"/>
      <c r="QAZ2" s="818"/>
      <c r="QBA2" s="818"/>
      <c r="QBB2" s="818"/>
      <c r="QBC2" s="818"/>
      <c r="QBD2" s="818"/>
      <c r="QBE2" s="818"/>
      <c r="QBF2" s="818"/>
      <c r="QBG2" s="818"/>
      <c r="QBH2" s="818"/>
      <c r="QBI2" s="818"/>
      <c r="QBJ2" s="818"/>
      <c r="QBK2" s="818"/>
      <c r="QBL2" s="818"/>
      <c r="QBM2" s="818"/>
      <c r="QBN2" s="818"/>
      <c r="QBO2" s="818"/>
      <c r="QBP2" s="818"/>
      <c r="QBQ2" s="818"/>
      <c r="QBR2" s="818"/>
      <c r="QBS2" s="818"/>
      <c r="QBT2" s="818"/>
      <c r="QBU2" s="818"/>
      <c r="QBV2" s="818"/>
      <c r="QBW2" s="818"/>
      <c r="QBX2" s="818"/>
      <c r="QBY2" s="818"/>
      <c r="QBZ2" s="818"/>
      <c r="QCA2" s="818"/>
      <c r="QCB2" s="818"/>
      <c r="QCC2" s="818"/>
      <c r="QCD2" s="818"/>
      <c r="QCE2" s="818"/>
      <c r="QCF2" s="818"/>
      <c r="QCG2" s="818"/>
      <c r="QCH2" s="818"/>
      <c r="QCI2" s="818"/>
      <c r="QCJ2" s="818"/>
      <c r="QCK2" s="818"/>
      <c r="QCL2" s="818"/>
      <c r="QCM2" s="818"/>
      <c r="QCN2" s="818"/>
      <c r="QCO2" s="818"/>
      <c r="QCP2" s="818"/>
      <c r="QCQ2" s="818"/>
      <c r="QCR2" s="818"/>
      <c r="QCS2" s="818"/>
      <c r="QCT2" s="818"/>
      <c r="QCU2" s="818"/>
      <c r="QCV2" s="818"/>
      <c r="QCW2" s="818"/>
      <c r="QCX2" s="818"/>
      <c r="QCY2" s="818"/>
      <c r="QCZ2" s="818"/>
      <c r="QDA2" s="818"/>
      <c r="QDB2" s="818"/>
      <c r="QDC2" s="818"/>
      <c r="QDD2" s="818"/>
      <c r="QDE2" s="818"/>
      <c r="QDF2" s="818"/>
      <c r="QDG2" s="818"/>
      <c r="QDH2" s="818"/>
      <c r="QDI2" s="818"/>
      <c r="QDJ2" s="818"/>
      <c r="QDK2" s="818"/>
      <c r="QDL2" s="818"/>
      <c r="QDM2" s="818"/>
      <c r="QDN2" s="818"/>
      <c r="QDO2" s="818"/>
      <c r="QDP2" s="818"/>
      <c r="QDQ2" s="818"/>
      <c r="QDR2" s="818"/>
      <c r="QDS2" s="818"/>
      <c r="QDT2" s="818"/>
      <c r="QDU2" s="818"/>
      <c r="QDV2" s="818"/>
      <c r="QDW2" s="818"/>
      <c r="QDX2" s="818"/>
      <c r="QDY2" s="818"/>
      <c r="QDZ2" s="818"/>
      <c r="QEA2" s="818"/>
      <c r="QEB2" s="818"/>
      <c r="QEC2" s="818"/>
      <c r="QED2" s="818"/>
      <c r="QEE2" s="818"/>
      <c r="QEF2" s="818"/>
      <c r="QEG2" s="818"/>
      <c r="QEH2" s="818"/>
      <c r="QEI2" s="818"/>
      <c r="QEJ2" s="818"/>
      <c r="QEK2" s="818"/>
      <c r="QEL2" s="818"/>
      <c r="QEM2" s="818"/>
      <c r="QEN2" s="818"/>
      <c r="QEO2" s="818"/>
      <c r="QEP2" s="818"/>
      <c r="QEQ2" s="818"/>
      <c r="QER2" s="818"/>
      <c r="QES2" s="818"/>
      <c r="QET2" s="818"/>
      <c r="QEU2" s="818"/>
      <c r="QEV2" s="818"/>
      <c r="QEW2" s="818"/>
      <c r="QEX2" s="818"/>
      <c r="QEY2" s="818"/>
      <c r="QEZ2" s="818"/>
      <c r="QFA2" s="818"/>
      <c r="QFB2" s="818"/>
      <c r="QFC2" s="818"/>
      <c r="QFD2" s="818"/>
      <c r="QFE2" s="818"/>
      <c r="QFF2" s="818"/>
      <c r="QFG2" s="818"/>
      <c r="QFH2" s="818"/>
      <c r="QFI2" s="818"/>
      <c r="QFJ2" s="818"/>
      <c r="QFK2" s="818"/>
      <c r="QFL2" s="818"/>
      <c r="QFM2" s="818"/>
      <c r="QFN2" s="818"/>
      <c r="QFO2" s="818"/>
      <c r="QFP2" s="818"/>
      <c r="QFQ2" s="818"/>
      <c r="QFR2" s="818"/>
      <c r="QFS2" s="818"/>
      <c r="QFT2" s="818"/>
      <c r="QFU2" s="818"/>
      <c r="QFV2" s="818"/>
      <c r="QFW2" s="818"/>
      <c r="QFX2" s="818"/>
      <c r="QFY2" s="818"/>
      <c r="QFZ2" s="818"/>
      <c r="QGA2" s="818"/>
      <c r="QGB2" s="818"/>
      <c r="QGC2" s="818"/>
      <c r="QGD2" s="818"/>
      <c r="QGE2" s="818"/>
      <c r="QGF2" s="818"/>
      <c r="QGG2" s="818"/>
      <c r="QGH2" s="818"/>
      <c r="QGI2" s="818"/>
      <c r="QGJ2" s="818"/>
      <c r="QGK2" s="818"/>
      <c r="QGL2" s="818"/>
      <c r="QGM2" s="818"/>
      <c r="QGN2" s="818"/>
      <c r="QGO2" s="818"/>
      <c r="QGP2" s="818"/>
      <c r="QGQ2" s="818"/>
      <c r="QGR2" s="818"/>
      <c r="QGS2" s="818"/>
      <c r="QGT2" s="818"/>
      <c r="QGU2" s="818"/>
      <c r="QGV2" s="818"/>
      <c r="QGW2" s="818"/>
      <c r="QGX2" s="818"/>
      <c r="QGY2" s="818"/>
      <c r="QGZ2" s="818"/>
      <c r="QHA2" s="818"/>
      <c r="QHB2" s="818"/>
      <c r="QHC2" s="818"/>
      <c r="QHD2" s="818"/>
      <c r="QHE2" s="818"/>
      <c r="QHF2" s="818"/>
      <c r="QHG2" s="818"/>
      <c r="QHH2" s="818"/>
      <c r="QHI2" s="818"/>
      <c r="QHJ2" s="818"/>
      <c r="QHK2" s="818"/>
      <c r="QHL2" s="818"/>
      <c r="QHM2" s="818"/>
      <c r="QHN2" s="818"/>
      <c r="QHO2" s="818"/>
      <c r="QHP2" s="818"/>
      <c r="QHQ2" s="818"/>
      <c r="QHR2" s="818"/>
      <c r="QHS2" s="818"/>
      <c r="QHT2" s="818"/>
      <c r="QHU2" s="818"/>
      <c r="QHV2" s="818"/>
      <c r="QHW2" s="818"/>
      <c r="QHX2" s="818"/>
      <c r="QHY2" s="818"/>
      <c r="QHZ2" s="818"/>
      <c r="QIA2" s="818"/>
      <c r="QIB2" s="818"/>
      <c r="QIC2" s="818"/>
      <c r="QID2" s="818"/>
      <c r="QIE2" s="818"/>
      <c r="QIF2" s="818"/>
      <c r="QIG2" s="818"/>
      <c r="QIH2" s="818"/>
      <c r="QII2" s="818"/>
      <c r="QIJ2" s="818"/>
      <c r="QIK2" s="818"/>
      <c r="QIL2" s="818"/>
      <c r="QIM2" s="818"/>
      <c r="QIN2" s="818"/>
      <c r="QIO2" s="818"/>
      <c r="QIP2" s="818"/>
      <c r="QIQ2" s="818"/>
      <c r="QIR2" s="818"/>
      <c r="QIS2" s="818"/>
      <c r="QIT2" s="818"/>
      <c r="QIU2" s="818"/>
      <c r="QIV2" s="818"/>
      <c r="QIW2" s="818"/>
      <c r="QIX2" s="818"/>
      <c r="QIY2" s="818"/>
      <c r="QIZ2" s="818"/>
      <c r="QJA2" s="818"/>
      <c r="QJB2" s="818"/>
      <c r="QJC2" s="818"/>
      <c r="QJD2" s="818"/>
      <c r="QJE2" s="818"/>
      <c r="QJF2" s="818"/>
      <c r="QJG2" s="818"/>
      <c r="QJH2" s="818"/>
      <c r="QJI2" s="818"/>
      <c r="QJJ2" s="818"/>
      <c r="QJK2" s="818"/>
      <c r="QJL2" s="818"/>
      <c r="QJM2" s="818"/>
      <c r="QJN2" s="818"/>
      <c r="QJO2" s="818"/>
      <c r="QJP2" s="818"/>
      <c r="QJQ2" s="818"/>
      <c r="QJR2" s="818"/>
      <c r="QJS2" s="818"/>
      <c r="QJT2" s="818"/>
      <c r="QJU2" s="818"/>
      <c r="QJV2" s="818"/>
      <c r="QJW2" s="818"/>
      <c r="QJX2" s="818"/>
      <c r="QJY2" s="818"/>
      <c r="QJZ2" s="818"/>
      <c r="QKA2" s="818"/>
      <c r="QKB2" s="818"/>
      <c r="QKC2" s="818"/>
      <c r="QKD2" s="818"/>
      <c r="QKE2" s="818"/>
      <c r="QKF2" s="818"/>
      <c r="QKG2" s="818"/>
      <c r="QKH2" s="818"/>
      <c r="QKI2" s="818"/>
      <c r="QKJ2" s="818"/>
      <c r="QKK2" s="818"/>
      <c r="QKL2" s="818"/>
      <c r="QKM2" s="818"/>
      <c r="QKN2" s="818"/>
      <c r="QKO2" s="818"/>
      <c r="QKP2" s="818"/>
      <c r="QKQ2" s="818"/>
      <c r="QKR2" s="818"/>
      <c r="QKS2" s="818"/>
      <c r="QKT2" s="818"/>
      <c r="QKU2" s="818"/>
      <c r="QKV2" s="818"/>
      <c r="QKW2" s="818"/>
      <c r="QKX2" s="818"/>
      <c r="QKY2" s="818"/>
      <c r="QKZ2" s="818"/>
      <c r="QLA2" s="818"/>
      <c r="QLB2" s="818"/>
      <c r="QLC2" s="818"/>
      <c r="QLD2" s="818"/>
      <c r="QLE2" s="818"/>
      <c r="QLF2" s="818"/>
      <c r="QLG2" s="818"/>
      <c r="QLH2" s="818"/>
      <c r="QLI2" s="818"/>
      <c r="QLJ2" s="818"/>
      <c r="QLK2" s="818"/>
      <c r="QLL2" s="818"/>
      <c r="QLM2" s="818"/>
      <c r="QLN2" s="818"/>
      <c r="QLO2" s="818"/>
      <c r="QLP2" s="818"/>
      <c r="QLQ2" s="818"/>
      <c r="QLR2" s="818"/>
      <c r="QLS2" s="818"/>
      <c r="QLT2" s="818"/>
      <c r="QLU2" s="818"/>
      <c r="QLV2" s="818"/>
      <c r="QLW2" s="818"/>
      <c r="QLX2" s="818"/>
      <c r="QLY2" s="818"/>
      <c r="QLZ2" s="818"/>
      <c r="QMA2" s="818"/>
      <c r="QMB2" s="818"/>
      <c r="QMC2" s="818"/>
      <c r="QMD2" s="818"/>
      <c r="QME2" s="818"/>
      <c r="QMF2" s="818"/>
      <c r="QMG2" s="818"/>
      <c r="QMH2" s="818"/>
      <c r="QMI2" s="818"/>
      <c r="QMJ2" s="818"/>
      <c r="QMK2" s="818"/>
      <c r="QML2" s="818"/>
      <c r="QMM2" s="818"/>
      <c r="QMN2" s="818"/>
      <c r="QMO2" s="818"/>
      <c r="QMP2" s="818"/>
      <c r="QMQ2" s="818"/>
      <c r="QMR2" s="818"/>
      <c r="QMS2" s="818"/>
      <c r="QMT2" s="818"/>
      <c r="QMU2" s="818"/>
      <c r="QMV2" s="818"/>
      <c r="QMW2" s="818"/>
      <c r="QMX2" s="818"/>
      <c r="QMY2" s="818"/>
      <c r="QMZ2" s="818"/>
      <c r="QNA2" s="818"/>
      <c r="QNB2" s="818"/>
      <c r="QNC2" s="818"/>
      <c r="QND2" s="818"/>
      <c r="QNE2" s="818"/>
      <c r="QNF2" s="818"/>
      <c r="QNG2" s="818"/>
      <c r="QNH2" s="818"/>
      <c r="QNI2" s="818"/>
      <c r="QNJ2" s="818"/>
      <c r="QNK2" s="818"/>
      <c r="QNL2" s="818"/>
      <c r="QNM2" s="818"/>
      <c r="QNN2" s="818"/>
      <c r="QNO2" s="818"/>
      <c r="QNP2" s="818"/>
      <c r="QNQ2" s="818"/>
      <c r="QNR2" s="818"/>
      <c r="QNS2" s="818"/>
      <c r="QNT2" s="818"/>
      <c r="QNU2" s="818"/>
      <c r="QNV2" s="818"/>
      <c r="QNW2" s="818"/>
      <c r="QNX2" s="818"/>
      <c r="QNY2" s="818"/>
      <c r="QNZ2" s="818"/>
      <c r="QOA2" s="818"/>
      <c r="QOB2" s="818"/>
      <c r="QOC2" s="818"/>
      <c r="QOD2" s="818"/>
      <c r="QOE2" s="818"/>
      <c r="QOF2" s="818"/>
      <c r="QOG2" s="818"/>
      <c r="QOH2" s="818"/>
      <c r="QOI2" s="818"/>
      <c r="QOJ2" s="818"/>
      <c r="QOK2" s="818"/>
      <c r="QOL2" s="818"/>
      <c r="QOM2" s="818"/>
      <c r="QON2" s="818"/>
      <c r="QOO2" s="818"/>
      <c r="QOP2" s="818"/>
      <c r="QOQ2" s="818"/>
      <c r="QOR2" s="818"/>
      <c r="QOS2" s="818"/>
      <c r="QOT2" s="818"/>
      <c r="QOU2" s="818"/>
      <c r="QOV2" s="818"/>
      <c r="QOW2" s="818"/>
      <c r="QOX2" s="818"/>
      <c r="QOY2" s="818"/>
      <c r="QOZ2" s="818"/>
      <c r="QPA2" s="818"/>
      <c r="QPB2" s="818"/>
      <c r="QPC2" s="818"/>
      <c r="QPD2" s="818"/>
      <c r="QPE2" s="818"/>
      <c r="QPF2" s="818"/>
      <c r="QPG2" s="818"/>
      <c r="QPH2" s="818"/>
      <c r="QPI2" s="818"/>
      <c r="QPJ2" s="818"/>
      <c r="QPK2" s="818"/>
      <c r="QPL2" s="818"/>
      <c r="QPM2" s="818"/>
      <c r="QPN2" s="818"/>
      <c r="QPO2" s="818"/>
      <c r="QPP2" s="818"/>
      <c r="QPQ2" s="818"/>
      <c r="QPR2" s="818"/>
      <c r="QPS2" s="818"/>
      <c r="QPT2" s="818"/>
      <c r="QPU2" s="818"/>
      <c r="QPV2" s="818"/>
      <c r="QPW2" s="818"/>
      <c r="QPX2" s="818"/>
      <c r="QPY2" s="818"/>
      <c r="QPZ2" s="818"/>
      <c r="QQA2" s="818"/>
      <c r="QQB2" s="818"/>
      <c r="QQC2" s="818"/>
      <c r="QQD2" s="818"/>
      <c r="QQE2" s="818"/>
      <c r="QQF2" s="818"/>
      <c r="QQG2" s="818"/>
      <c r="QQH2" s="818"/>
      <c r="QQI2" s="818"/>
      <c r="QQJ2" s="818"/>
      <c r="QQK2" s="818"/>
      <c r="QQL2" s="818"/>
      <c r="QQM2" s="818"/>
      <c r="QQN2" s="818"/>
      <c r="QQO2" s="818"/>
      <c r="QQP2" s="818"/>
      <c r="QQQ2" s="818"/>
      <c r="QQR2" s="818"/>
      <c r="QQS2" s="818"/>
      <c r="QQT2" s="818"/>
      <c r="QQU2" s="818"/>
      <c r="QQV2" s="818"/>
      <c r="QQW2" s="818"/>
      <c r="QQX2" s="818"/>
      <c r="QQY2" s="818"/>
      <c r="QQZ2" s="818"/>
      <c r="QRA2" s="818"/>
      <c r="QRB2" s="818"/>
      <c r="QRC2" s="818"/>
      <c r="QRD2" s="818"/>
      <c r="QRE2" s="818"/>
      <c r="QRF2" s="818"/>
      <c r="QRG2" s="818"/>
      <c r="QRH2" s="818"/>
      <c r="QRI2" s="818"/>
      <c r="QRJ2" s="818"/>
      <c r="QRK2" s="818"/>
      <c r="QRL2" s="818"/>
      <c r="QRM2" s="818"/>
      <c r="QRN2" s="818"/>
      <c r="QRO2" s="818"/>
      <c r="QRP2" s="818"/>
      <c r="QRQ2" s="818"/>
      <c r="QRR2" s="818"/>
      <c r="QRS2" s="818"/>
      <c r="QRT2" s="818"/>
      <c r="QRU2" s="818"/>
      <c r="QRV2" s="818"/>
      <c r="QRW2" s="818"/>
      <c r="QRX2" s="818"/>
      <c r="QRY2" s="818"/>
      <c r="QRZ2" s="818"/>
      <c r="QSA2" s="818"/>
      <c r="QSB2" s="818"/>
      <c r="QSC2" s="818"/>
      <c r="QSD2" s="818"/>
      <c r="QSE2" s="818"/>
      <c r="QSF2" s="818"/>
      <c r="QSG2" s="818"/>
      <c r="QSH2" s="818"/>
      <c r="QSI2" s="818"/>
      <c r="QSJ2" s="818"/>
      <c r="QSK2" s="818"/>
      <c r="QSL2" s="818"/>
      <c r="QSM2" s="818"/>
      <c r="QSN2" s="818"/>
      <c r="QSO2" s="818"/>
      <c r="QSP2" s="818"/>
      <c r="QSQ2" s="818"/>
      <c r="QSR2" s="818"/>
      <c r="QSS2" s="818"/>
      <c r="QST2" s="818"/>
      <c r="QSU2" s="818"/>
      <c r="QSV2" s="818"/>
      <c r="QSW2" s="818"/>
      <c r="QSX2" s="818"/>
      <c r="QSY2" s="818"/>
      <c r="QSZ2" s="818"/>
      <c r="QTA2" s="818"/>
      <c r="QTB2" s="818"/>
      <c r="QTC2" s="818"/>
      <c r="QTD2" s="818"/>
      <c r="QTE2" s="818"/>
      <c r="QTF2" s="818"/>
      <c r="QTG2" s="818"/>
      <c r="QTH2" s="818"/>
      <c r="QTI2" s="818"/>
      <c r="QTJ2" s="818"/>
      <c r="QTK2" s="818"/>
      <c r="QTL2" s="818"/>
      <c r="QTM2" s="818"/>
      <c r="QTN2" s="818"/>
      <c r="QTO2" s="818"/>
      <c r="QTP2" s="818"/>
      <c r="QTQ2" s="818"/>
      <c r="QTR2" s="818"/>
      <c r="QTS2" s="818"/>
      <c r="QTT2" s="818"/>
      <c r="QTU2" s="818"/>
      <c r="QTV2" s="818"/>
      <c r="QTW2" s="818"/>
      <c r="QTX2" s="818"/>
      <c r="QTY2" s="818"/>
      <c r="QTZ2" s="818"/>
      <c r="QUA2" s="818"/>
      <c r="QUB2" s="818"/>
      <c r="QUC2" s="818"/>
      <c r="QUD2" s="818"/>
      <c r="QUE2" s="818"/>
      <c r="QUF2" s="818"/>
      <c r="QUG2" s="818"/>
      <c r="QUH2" s="818"/>
      <c r="QUI2" s="818"/>
      <c r="QUJ2" s="818"/>
      <c r="QUK2" s="818"/>
      <c r="QUL2" s="818"/>
      <c r="QUM2" s="818"/>
      <c r="QUN2" s="818"/>
      <c r="QUO2" s="818"/>
      <c r="QUP2" s="818"/>
      <c r="QUQ2" s="818"/>
      <c r="QUR2" s="818"/>
      <c r="QUS2" s="818"/>
      <c r="QUT2" s="818"/>
      <c r="QUU2" s="818"/>
      <c r="QUV2" s="818"/>
      <c r="QUW2" s="818"/>
      <c r="QUX2" s="818"/>
      <c r="QUY2" s="818"/>
      <c r="QUZ2" s="818"/>
      <c r="QVA2" s="818"/>
      <c r="QVB2" s="818"/>
      <c r="QVC2" s="818"/>
      <c r="QVD2" s="818"/>
      <c r="QVE2" s="818"/>
      <c r="QVF2" s="818"/>
      <c r="QVG2" s="818"/>
      <c r="QVH2" s="818"/>
      <c r="QVI2" s="818"/>
      <c r="QVJ2" s="818"/>
      <c r="QVK2" s="818"/>
      <c r="QVL2" s="818"/>
      <c r="QVM2" s="818"/>
      <c r="QVN2" s="818"/>
      <c r="QVO2" s="818"/>
      <c r="QVP2" s="818"/>
      <c r="QVQ2" s="818"/>
      <c r="QVR2" s="818"/>
      <c r="QVS2" s="818"/>
      <c r="QVT2" s="818"/>
      <c r="QVU2" s="818"/>
      <c r="QVV2" s="818"/>
      <c r="QVW2" s="818"/>
      <c r="QVX2" s="818"/>
      <c r="QVY2" s="818"/>
      <c r="QVZ2" s="818"/>
      <c r="QWA2" s="818"/>
      <c r="QWB2" s="818"/>
      <c r="QWC2" s="818"/>
      <c r="QWD2" s="818"/>
      <c r="QWE2" s="818"/>
      <c r="QWF2" s="818"/>
      <c r="QWG2" s="818"/>
      <c r="QWH2" s="818"/>
      <c r="QWI2" s="818"/>
      <c r="QWJ2" s="818"/>
      <c r="QWK2" s="818"/>
      <c r="QWL2" s="818"/>
      <c r="QWM2" s="818"/>
      <c r="QWN2" s="818"/>
      <c r="QWO2" s="818"/>
      <c r="QWP2" s="818"/>
      <c r="QWQ2" s="818"/>
      <c r="QWR2" s="818"/>
      <c r="QWS2" s="818"/>
      <c r="QWT2" s="818"/>
      <c r="QWU2" s="818"/>
      <c r="QWV2" s="818"/>
      <c r="QWW2" s="818"/>
      <c r="QWX2" s="818"/>
      <c r="QWY2" s="818"/>
      <c r="QWZ2" s="818"/>
      <c r="QXA2" s="818"/>
      <c r="QXB2" s="818"/>
      <c r="QXC2" s="818"/>
      <c r="QXD2" s="818"/>
      <c r="QXE2" s="818"/>
      <c r="QXF2" s="818"/>
      <c r="QXG2" s="818"/>
      <c r="QXH2" s="818"/>
      <c r="QXI2" s="818"/>
      <c r="QXJ2" s="818"/>
      <c r="QXK2" s="818"/>
      <c r="QXL2" s="818"/>
      <c r="QXM2" s="818"/>
      <c r="QXN2" s="818"/>
      <c r="QXO2" s="818"/>
      <c r="QXP2" s="818"/>
      <c r="QXQ2" s="818"/>
      <c r="QXR2" s="818"/>
      <c r="QXS2" s="818"/>
      <c r="QXT2" s="818"/>
      <c r="QXU2" s="818"/>
      <c r="QXV2" s="818"/>
      <c r="QXW2" s="818"/>
      <c r="QXX2" s="818"/>
      <c r="QXY2" s="818"/>
      <c r="QXZ2" s="818"/>
      <c r="QYA2" s="818"/>
      <c r="QYB2" s="818"/>
      <c r="QYC2" s="818"/>
      <c r="QYD2" s="818"/>
      <c r="QYE2" s="818"/>
      <c r="QYF2" s="818"/>
      <c r="QYG2" s="818"/>
      <c r="QYH2" s="818"/>
      <c r="QYI2" s="818"/>
      <c r="QYJ2" s="818"/>
      <c r="QYK2" s="818"/>
      <c r="QYL2" s="818"/>
      <c r="QYM2" s="818"/>
      <c r="QYN2" s="818"/>
      <c r="QYO2" s="818"/>
      <c r="QYP2" s="818"/>
      <c r="QYQ2" s="818"/>
      <c r="QYR2" s="818"/>
      <c r="QYS2" s="818"/>
      <c r="QYT2" s="818"/>
      <c r="QYU2" s="818"/>
      <c r="QYV2" s="818"/>
      <c r="QYW2" s="818"/>
      <c r="QYX2" s="818"/>
      <c r="QYY2" s="818"/>
      <c r="QYZ2" s="818"/>
      <c r="QZA2" s="818"/>
      <c r="QZB2" s="818"/>
      <c r="QZC2" s="818"/>
      <c r="QZD2" s="818"/>
      <c r="QZE2" s="818"/>
      <c r="QZF2" s="818"/>
      <c r="QZG2" s="818"/>
      <c r="QZH2" s="818"/>
      <c r="QZI2" s="818"/>
      <c r="QZJ2" s="818"/>
      <c r="QZK2" s="818"/>
      <c r="QZL2" s="818"/>
      <c r="QZM2" s="818"/>
      <c r="QZN2" s="818"/>
      <c r="QZO2" s="818"/>
      <c r="QZP2" s="818"/>
      <c r="QZQ2" s="818"/>
      <c r="QZR2" s="818"/>
      <c r="QZS2" s="818"/>
      <c r="QZT2" s="818"/>
      <c r="QZU2" s="818"/>
      <c r="QZV2" s="818"/>
      <c r="QZW2" s="818"/>
      <c r="QZX2" s="818"/>
      <c r="QZY2" s="818"/>
      <c r="QZZ2" s="818"/>
      <c r="RAA2" s="818"/>
      <c r="RAB2" s="818"/>
      <c r="RAC2" s="818"/>
      <c r="RAD2" s="818"/>
      <c r="RAE2" s="818"/>
      <c r="RAF2" s="818"/>
      <c r="RAG2" s="818"/>
      <c r="RAH2" s="818"/>
      <c r="RAI2" s="818"/>
      <c r="RAJ2" s="818"/>
      <c r="RAK2" s="818"/>
      <c r="RAL2" s="818"/>
      <c r="RAM2" s="818"/>
      <c r="RAN2" s="818"/>
      <c r="RAO2" s="818"/>
      <c r="RAP2" s="818"/>
      <c r="RAQ2" s="818"/>
      <c r="RAR2" s="818"/>
      <c r="RAS2" s="818"/>
      <c r="RAT2" s="818"/>
      <c r="RAU2" s="818"/>
      <c r="RAV2" s="818"/>
      <c r="RAW2" s="818"/>
      <c r="RAX2" s="818"/>
      <c r="RAY2" s="818"/>
      <c r="RAZ2" s="818"/>
      <c r="RBA2" s="818"/>
      <c r="RBB2" s="818"/>
      <c r="RBC2" s="818"/>
      <c r="RBD2" s="818"/>
      <c r="RBE2" s="818"/>
      <c r="RBF2" s="818"/>
      <c r="RBG2" s="818"/>
      <c r="RBH2" s="818"/>
      <c r="RBI2" s="818"/>
      <c r="RBJ2" s="818"/>
      <c r="RBK2" s="818"/>
      <c r="RBL2" s="818"/>
      <c r="RBM2" s="818"/>
      <c r="RBN2" s="818"/>
      <c r="RBO2" s="818"/>
      <c r="RBP2" s="818"/>
      <c r="RBQ2" s="818"/>
      <c r="RBR2" s="818"/>
      <c r="RBS2" s="818"/>
      <c r="RBT2" s="818"/>
      <c r="RBU2" s="818"/>
      <c r="RBV2" s="818"/>
      <c r="RBW2" s="818"/>
      <c r="RBX2" s="818"/>
      <c r="RBY2" s="818"/>
      <c r="RBZ2" s="818"/>
      <c r="RCA2" s="818"/>
      <c r="RCB2" s="818"/>
      <c r="RCC2" s="818"/>
      <c r="RCD2" s="818"/>
      <c r="RCE2" s="818"/>
      <c r="RCF2" s="818"/>
      <c r="RCG2" s="818"/>
      <c r="RCH2" s="818"/>
      <c r="RCI2" s="818"/>
      <c r="RCJ2" s="818"/>
      <c r="RCK2" s="818"/>
      <c r="RCL2" s="818"/>
      <c r="RCM2" s="818"/>
      <c r="RCN2" s="818"/>
      <c r="RCO2" s="818"/>
      <c r="RCP2" s="818"/>
      <c r="RCQ2" s="818"/>
      <c r="RCR2" s="818"/>
      <c r="RCS2" s="818"/>
      <c r="RCT2" s="818"/>
      <c r="RCU2" s="818"/>
      <c r="RCV2" s="818"/>
      <c r="RCW2" s="818"/>
      <c r="RCX2" s="818"/>
      <c r="RCY2" s="818"/>
      <c r="RCZ2" s="818"/>
      <c r="RDA2" s="818"/>
      <c r="RDB2" s="818"/>
      <c r="RDC2" s="818"/>
      <c r="RDD2" s="818"/>
      <c r="RDE2" s="818"/>
      <c r="RDF2" s="818"/>
      <c r="RDG2" s="818"/>
      <c r="RDH2" s="818"/>
      <c r="RDI2" s="818"/>
      <c r="RDJ2" s="818"/>
      <c r="RDK2" s="818"/>
      <c r="RDL2" s="818"/>
      <c r="RDM2" s="818"/>
      <c r="RDN2" s="818"/>
      <c r="RDO2" s="818"/>
      <c r="RDP2" s="818"/>
      <c r="RDQ2" s="818"/>
      <c r="RDR2" s="818"/>
      <c r="RDS2" s="818"/>
      <c r="RDT2" s="818"/>
      <c r="RDU2" s="818"/>
      <c r="RDV2" s="818"/>
      <c r="RDW2" s="818"/>
      <c r="RDX2" s="818"/>
      <c r="RDY2" s="818"/>
      <c r="RDZ2" s="818"/>
      <c r="REA2" s="818"/>
      <c r="REB2" s="818"/>
      <c r="REC2" s="818"/>
      <c r="RED2" s="818"/>
      <c r="REE2" s="818"/>
      <c r="REF2" s="818"/>
      <c r="REG2" s="818"/>
      <c r="REH2" s="818"/>
      <c r="REI2" s="818"/>
      <c r="REJ2" s="818"/>
      <c r="REK2" s="818"/>
      <c r="REL2" s="818"/>
      <c r="REM2" s="818"/>
      <c r="REN2" s="818"/>
      <c r="REO2" s="818"/>
      <c r="REP2" s="818"/>
      <c r="REQ2" s="818"/>
      <c r="RER2" s="818"/>
      <c r="RES2" s="818"/>
      <c r="RET2" s="818"/>
      <c r="REU2" s="818"/>
      <c r="REV2" s="818"/>
      <c r="REW2" s="818"/>
      <c r="REX2" s="818"/>
      <c r="REY2" s="818"/>
      <c r="REZ2" s="818"/>
      <c r="RFA2" s="818"/>
      <c r="RFB2" s="818"/>
      <c r="RFC2" s="818"/>
      <c r="RFD2" s="818"/>
      <c r="RFE2" s="818"/>
      <c r="RFF2" s="818"/>
      <c r="RFG2" s="818"/>
      <c r="RFH2" s="818"/>
      <c r="RFI2" s="818"/>
      <c r="RFJ2" s="818"/>
      <c r="RFK2" s="818"/>
      <c r="RFL2" s="818"/>
      <c r="RFM2" s="818"/>
      <c r="RFN2" s="818"/>
      <c r="RFO2" s="818"/>
      <c r="RFP2" s="818"/>
      <c r="RFQ2" s="818"/>
      <c r="RFR2" s="818"/>
      <c r="RFS2" s="818"/>
      <c r="RFT2" s="818"/>
      <c r="RFU2" s="818"/>
      <c r="RFV2" s="818"/>
      <c r="RFW2" s="818"/>
      <c r="RFX2" s="818"/>
      <c r="RFY2" s="818"/>
      <c r="RFZ2" s="818"/>
      <c r="RGA2" s="818"/>
      <c r="RGB2" s="818"/>
      <c r="RGC2" s="818"/>
      <c r="RGD2" s="818"/>
      <c r="RGE2" s="818"/>
      <c r="RGF2" s="818"/>
      <c r="RGG2" s="818"/>
      <c r="RGH2" s="818"/>
      <c r="RGI2" s="818"/>
      <c r="RGJ2" s="818"/>
      <c r="RGK2" s="818"/>
      <c r="RGL2" s="818"/>
      <c r="RGM2" s="818"/>
      <c r="RGN2" s="818"/>
      <c r="RGO2" s="818"/>
      <c r="RGP2" s="818"/>
      <c r="RGQ2" s="818"/>
      <c r="RGR2" s="818"/>
      <c r="RGS2" s="818"/>
      <c r="RGT2" s="818"/>
      <c r="RGU2" s="818"/>
      <c r="RGV2" s="818"/>
      <c r="RGW2" s="818"/>
      <c r="RGX2" s="818"/>
      <c r="RGY2" s="818"/>
      <c r="RGZ2" s="818"/>
      <c r="RHA2" s="818"/>
      <c r="RHB2" s="818"/>
      <c r="RHC2" s="818"/>
      <c r="RHD2" s="818"/>
      <c r="RHE2" s="818"/>
      <c r="RHF2" s="818"/>
      <c r="RHG2" s="818"/>
      <c r="RHH2" s="818"/>
      <c r="RHI2" s="818"/>
      <c r="RHJ2" s="818"/>
      <c r="RHK2" s="818"/>
      <c r="RHL2" s="818"/>
      <c r="RHM2" s="818"/>
      <c r="RHN2" s="818"/>
      <c r="RHO2" s="818"/>
      <c r="RHP2" s="818"/>
      <c r="RHQ2" s="818"/>
      <c r="RHR2" s="818"/>
      <c r="RHS2" s="818"/>
      <c r="RHT2" s="818"/>
      <c r="RHU2" s="818"/>
      <c r="RHV2" s="818"/>
      <c r="RHW2" s="818"/>
      <c r="RHX2" s="818"/>
      <c r="RHY2" s="818"/>
      <c r="RHZ2" s="818"/>
      <c r="RIA2" s="818"/>
      <c r="RIB2" s="818"/>
      <c r="RIC2" s="818"/>
      <c r="RID2" s="818"/>
      <c r="RIE2" s="818"/>
      <c r="RIF2" s="818"/>
      <c r="RIG2" s="818"/>
      <c r="RIH2" s="818"/>
      <c r="RII2" s="818"/>
      <c r="RIJ2" s="818"/>
      <c r="RIK2" s="818"/>
      <c r="RIL2" s="818"/>
      <c r="RIM2" s="818"/>
      <c r="RIN2" s="818"/>
      <c r="RIO2" s="818"/>
      <c r="RIP2" s="818"/>
      <c r="RIQ2" s="818"/>
      <c r="RIR2" s="818"/>
      <c r="RIS2" s="818"/>
      <c r="RIT2" s="818"/>
      <c r="RIU2" s="818"/>
      <c r="RIV2" s="818"/>
      <c r="RIW2" s="818"/>
      <c r="RIX2" s="818"/>
      <c r="RIY2" s="818"/>
      <c r="RIZ2" s="818"/>
      <c r="RJA2" s="818"/>
      <c r="RJB2" s="818"/>
      <c r="RJC2" s="818"/>
      <c r="RJD2" s="818"/>
      <c r="RJE2" s="818"/>
      <c r="RJF2" s="818"/>
      <c r="RJG2" s="818"/>
      <c r="RJH2" s="818"/>
      <c r="RJI2" s="818"/>
      <c r="RJJ2" s="818"/>
      <c r="RJK2" s="818"/>
      <c r="RJL2" s="818"/>
      <c r="RJM2" s="818"/>
      <c r="RJN2" s="818"/>
      <c r="RJO2" s="818"/>
      <c r="RJP2" s="818"/>
      <c r="RJQ2" s="818"/>
      <c r="RJR2" s="818"/>
      <c r="RJS2" s="818"/>
      <c r="RJT2" s="818"/>
      <c r="RJU2" s="818"/>
      <c r="RJV2" s="818"/>
      <c r="RJW2" s="818"/>
      <c r="RJX2" s="818"/>
      <c r="RJY2" s="818"/>
      <c r="RJZ2" s="818"/>
      <c r="RKA2" s="818"/>
      <c r="RKB2" s="818"/>
      <c r="RKC2" s="818"/>
      <c r="RKD2" s="818"/>
      <c r="RKE2" s="818"/>
      <c r="RKF2" s="818"/>
      <c r="RKG2" s="818"/>
      <c r="RKH2" s="818"/>
      <c r="RKI2" s="818"/>
      <c r="RKJ2" s="818"/>
      <c r="RKK2" s="818"/>
      <c r="RKL2" s="818"/>
      <c r="RKM2" s="818"/>
      <c r="RKN2" s="818"/>
      <c r="RKO2" s="818"/>
      <c r="RKP2" s="818"/>
      <c r="RKQ2" s="818"/>
      <c r="RKR2" s="818"/>
      <c r="RKS2" s="818"/>
      <c r="RKT2" s="818"/>
      <c r="RKU2" s="818"/>
      <c r="RKV2" s="818"/>
      <c r="RKW2" s="818"/>
      <c r="RKX2" s="818"/>
      <c r="RKY2" s="818"/>
      <c r="RKZ2" s="818"/>
      <c r="RLA2" s="818"/>
      <c r="RLB2" s="818"/>
      <c r="RLC2" s="818"/>
      <c r="RLD2" s="818"/>
      <c r="RLE2" s="818"/>
      <c r="RLF2" s="818"/>
      <c r="RLG2" s="818"/>
      <c r="RLH2" s="818"/>
      <c r="RLI2" s="818"/>
      <c r="RLJ2" s="818"/>
      <c r="RLK2" s="818"/>
      <c r="RLL2" s="818"/>
      <c r="RLM2" s="818"/>
      <c r="RLN2" s="818"/>
      <c r="RLO2" s="818"/>
      <c r="RLP2" s="818"/>
      <c r="RLQ2" s="818"/>
      <c r="RLR2" s="818"/>
      <c r="RLS2" s="818"/>
      <c r="RLT2" s="818"/>
      <c r="RLU2" s="818"/>
      <c r="RLV2" s="818"/>
      <c r="RLW2" s="818"/>
      <c r="RLX2" s="818"/>
      <c r="RLY2" s="818"/>
      <c r="RLZ2" s="818"/>
      <c r="RMA2" s="818"/>
      <c r="RMB2" s="818"/>
      <c r="RMC2" s="818"/>
      <c r="RMD2" s="818"/>
      <c r="RME2" s="818"/>
      <c r="RMF2" s="818"/>
      <c r="RMG2" s="818"/>
      <c r="RMH2" s="818"/>
      <c r="RMI2" s="818"/>
      <c r="RMJ2" s="818"/>
      <c r="RMK2" s="818"/>
      <c r="RML2" s="818"/>
      <c r="RMM2" s="818"/>
      <c r="RMN2" s="818"/>
      <c r="RMO2" s="818"/>
      <c r="RMP2" s="818"/>
      <c r="RMQ2" s="818"/>
      <c r="RMR2" s="818"/>
      <c r="RMS2" s="818"/>
      <c r="RMT2" s="818"/>
      <c r="RMU2" s="818"/>
      <c r="RMV2" s="818"/>
      <c r="RMW2" s="818"/>
      <c r="RMX2" s="818"/>
      <c r="RMY2" s="818"/>
      <c r="RMZ2" s="818"/>
      <c r="RNA2" s="818"/>
      <c r="RNB2" s="818"/>
      <c r="RNC2" s="818"/>
      <c r="RND2" s="818"/>
      <c r="RNE2" s="818"/>
      <c r="RNF2" s="818"/>
      <c r="RNG2" s="818"/>
      <c r="RNH2" s="818"/>
      <c r="RNI2" s="818"/>
      <c r="RNJ2" s="818"/>
      <c r="RNK2" s="818"/>
      <c r="RNL2" s="818"/>
      <c r="RNM2" s="818"/>
      <c r="RNN2" s="818"/>
      <c r="RNO2" s="818"/>
      <c r="RNP2" s="818"/>
      <c r="RNQ2" s="818"/>
      <c r="RNR2" s="818"/>
      <c r="RNS2" s="818"/>
      <c r="RNT2" s="818"/>
      <c r="RNU2" s="818"/>
      <c r="RNV2" s="818"/>
      <c r="RNW2" s="818"/>
      <c r="RNX2" s="818"/>
      <c r="RNY2" s="818"/>
      <c r="RNZ2" s="818"/>
      <c r="ROA2" s="818"/>
      <c r="ROB2" s="818"/>
      <c r="ROC2" s="818"/>
      <c r="ROD2" s="818"/>
      <c r="ROE2" s="818"/>
      <c r="ROF2" s="818"/>
      <c r="ROG2" s="818"/>
      <c r="ROH2" s="818"/>
      <c r="ROI2" s="818"/>
      <c r="ROJ2" s="818"/>
      <c r="ROK2" s="818"/>
      <c r="ROL2" s="818"/>
      <c r="ROM2" s="818"/>
      <c r="RON2" s="818"/>
      <c r="ROO2" s="818"/>
      <c r="ROP2" s="818"/>
      <c r="ROQ2" s="818"/>
      <c r="ROR2" s="818"/>
      <c r="ROS2" s="818"/>
      <c r="ROT2" s="818"/>
      <c r="ROU2" s="818"/>
      <c r="ROV2" s="818"/>
      <c r="ROW2" s="818"/>
      <c r="ROX2" s="818"/>
      <c r="ROY2" s="818"/>
      <c r="ROZ2" s="818"/>
      <c r="RPA2" s="818"/>
      <c r="RPB2" s="818"/>
      <c r="RPC2" s="818"/>
      <c r="RPD2" s="818"/>
      <c r="RPE2" s="818"/>
      <c r="RPF2" s="818"/>
      <c r="RPG2" s="818"/>
      <c r="RPH2" s="818"/>
      <c r="RPI2" s="818"/>
      <c r="RPJ2" s="818"/>
      <c r="RPK2" s="818"/>
      <c r="RPL2" s="818"/>
      <c r="RPM2" s="818"/>
      <c r="RPN2" s="818"/>
      <c r="RPO2" s="818"/>
      <c r="RPP2" s="818"/>
      <c r="RPQ2" s="818"/>
      <c r="RPR2" s="818"/>
      <c r="RPS2" s="818"/>
      <c r="RPT2" s="818"/>
      <c r="RPU2" s="818"/>
      <c r="RPV2" s="818"/>
      <c r="RPW2" s="818"/>
      <c r="RPX2" s="818"/>
      <c r="RPY2" s="818"/>
      <c r="RPZ2" s="818"/>
      <c r="RQA2" s="818"/>
      <c r="RQB2" s="818"/>
      <c r="RQC2" s="818"/>
      <c r="RQD2" s="818"/>
      <c r="RQE2" s="818"/>
      <c r="RQF2" s="818"/>
      <c r="RQG2" s="818"/>
      <c r="RQH2" s="818"/>
      <c r="RQI2" s="818"/>
      <c r="RQJ2" s="818"/>
      <c r="RQK2" s="818"/>
      <c r="RQL2" s="818"/>
      <c r="RQM2" s="818"/>
      <c r="RQN2" s="818"/>
      <c r="RQO2" s="818"/>
      <c r="RQP2" s="818"/>
      <c r="RQQ2" s="818"/>
      <c r="RQR2" s="818"/>
      <c r="RQS2" s="818"/>
      <c r="RQT2" s="818"/>
      <c r="RQU2" s="818"/>
      <c r="RQV2" s="818"/>
      <c r="RQW2" s="818"/>
      <c r="RQX2" s="818"/>
      <c r="RQY2" s="818"/>
      <c r="RQZ2" s="818"/>
      <c r="RRA2" s="818"/>
      <c r="RRB2" s="818"/>
      <c r="RRC2" s="818"/>
      <c r="RRD2" s="818"/>
      <c r="RRE2" s="818"/>
      <c r="RRF2" s="818"/>
      <c r="RRG2" s="818"/>
      <c r="RRH2" s="818"/>
      <c r="RRI2" s="818"/>
      <c r="RRJ2" s="818"/>
      <c r="RRK2" s="818"/>
      <c r="RRL2" s="818"/>
      <c r="RRM2" s="818"/>
      <c r="RRN2" s="818"/>
      <c r="RRO2" s="818"/>
      <c r="RRP2" s="818"/>
      <c r="RRQ2" s="818"/>
      <c r="RRR2" s="818"/>
      <c r="RRS2" s="818"/>
      <c r="RRT2" s="818"/>
      <c r="RRU2" s="818"/>
      <c r="RRV2" s="818"/>
      <c r="RRW2" s="818"/>
      <c r="RRX2" s="818"/>
      <c r="RRY2" s="818"/>
      <c r="RRZ2" s="818"/>
      <c r="RSA2" s="818"/>
      <c r="RSB2" s="818"/>
      <c r="RSC2" s="818"/>
      <c r="RSD2" s="818"/>
      <c r="RSE2" s="818"/>
      <c r="RSF2" s="818"/>
      <c r="RSG2" s="818"/>
      <c r="RSH2" s="818"/>
      <c r="RSI2" s="818"/>
      <c r="RSJ2" s="818"/>
      <c r="RSK2" s="818"/>
      <c r="RSL2" s="818"/>
      <c r="RSM2" s="818"/>
      <c r="RSN2" s="818"/>
      <c r="RSO2" s="818"/>
      <c r="RSP2" s="818"/>
      <c r="RSQ2" s="818"/>
      <c r="RSR2" s="818"/>
      <c r="RSS2" s="818"/>
      <c r="RST2" s="818"/>
      <c r="RSU2" s="818"/>
      <c r="RSV2" s="818"/>
      <c r="RSW2" s="818"/>
      <c r="RSX2" s="818"/>
      <c r="RSY2" s="818"/>
      <c r="RSZ2" s="818"/>
      <c r="RTA2" s="818"/>
      <c r="RTB2" s="818"/>
      <c r="RTC2" s="818"/>
      <c r="RTD2" s="818"/>
      <c r="RTE2" s="818"/>
      <c r="RTF2" s="818"/>
      <c r="RTG2" s="818"/>
      <c r="RTH2" s="818"/>
      <c r="RTI2" s="818"/>
      <c r="RTJ2" s="818"/>
      <c r="RTK2" s="818"/>
      <c r="RTL2" s="818"/>
      <c r="RTM2" s="818"/>
      <c r="RTN2" s="818"/>
      <c r="RTO2" s="818"/>
      <c r="RTP2" s="818"/>
      <c r="RTQ2" s="818"/>
      <c r="RTR2" s="818"/>
      <c r="RTS2" s="818"/>
      <c r="RTT2" s="818"/>
      <c r="RTU2" s="818"/>
      <c r="RTV2" s="818"/>
      <c r="RTW2" s="818"/>
      <c r="RTX2" s="818"/>
      <c r="RTY2" s="818"/>
      <c r="RTZ2" s="818"/>
      <c r="RUA2" s="818"/>
      <c r="RUB2" s="818"/>
      <c r="RUC2" s="818"/>
      <c r="RUD2" s="818"/>
      <c r="RUE2" s="818"/>
      <c r="RUF2" s="818"/>
      <c r="RUG2" s="818"/>
      <c r="RUH2" s="818"/>
      <c r="RUI2" s="818"/>
      <c r="RUJ2" s="818"/>
      <c r="RUK2" s="818"/>
      <c r="RUL2" s="818"/>
      <c r="RUM2" s="818"/>
      <c r="RUN2" s="818"/>
      <c r="RUO2" s="818"/>
      <c r="RUP2" s="818"/>
      <c r="RUQ2" s="818"/>
      <c r="RUR2" s="818"/>
      <c r="RUS2" s="818"/>
      <c r="RUT2" s="818"/>
      <c r="RUU2" s="818"/>
      <c r="RUV2" s="818"/>
      <c r="RUW2" s="818"/>
      <c r="RUX2" s="818"/>
      <c r="RUY2" s="818"/>
      <c r="RUZ2" s="818"/>
      <c r="RVA2" s="818"/>
      <c r="RVB2" s="818"/>
      <c r="RVC2" s="818"/>
      <c r="RVD2" s="818"/>
      <c r="RVE2" s="818"/>
      <c r="RVF2" s="818"/>
      <c r="RVG2" s="818"/>
      <c r="RVH2" s="818"/>
      <c r="RVI2" s="818"/>
      <c r="RVJ2" s="818"/>
      <c r="RVK2" s="818"/>
      <c r="RVL2" s="818"/>
      <c r="RVM2" s="818"/>
      <c r="RVN2" s="818"/>
      <c r="RVO2" s="818"/>
      <c r="RVP2" s="818"/>
      <c r="RVQ2" s="818"/>
      <c r="RVR2" s="818"/>
      <c r="RVS2" s="818"/>
      <c r="RVT2" s="818"/>
      <c r="RVU2" s="818"/>
      <c r="RVV2" s="818"/>
      <c r="RVW2" s="818"/>
      <c r="RVX2" s="818"/>
      <c r="RVY2" s="818"/>
      <c r="RVZ2" s="818"/>
      <c r="RWA2" s="818"/>
      <c r="RWB2" s="818"/>
      <c r="RWC2" s="818"/>
      <c r="RWD2" s="818"/>
      <c r="RWE2" s="818"/>
      <c r="RWF2" s="818"/>
      <c r="RWG2" s="818"/>
      <c r="RWH2" s="818"/>
      <c r="RWI2" s="818"/>
      <c r="RWJ2" s="818"/>
      <c r="RWK2" s="818"/>
      <c r="RWL2" s="818"/>
      <c r="RWM2" s="818"/>
      <c r="RWN2" s="818"/>
      <c r="RWO2" s="818"/>
      <c r="RWP2" s="818"/>
      <c r="RWQ2" s="818"/>
      <c r="RWR2" s="818"/>
      <c r="RWS2" s="818"/>
      <c r="RWT2" s="818"/>
      <c r="RWU2" s="818"/>
      <c r="RWV2" s="818"/>
      <c r="RWW2" s="818"/>
      <c r="RWX2" s="818"/>
      <c r="RWY2" s="818"/>
      <c r="RWZ2" s="818"/>
      <c r="RXA2" s="818"/>
      <c r="RXB2" s="818"/>
      <c r="RXC2" s="818"/>
      <c r="RXD2" s="818"/>
      <c r="RXE2" s="818"/>
      <c r="RXF2" s="818"/>
      <c r="RXG2" s="818"/>
      <c r="RXH2" s="818"/>
      <c r="RXI2" s="818"/>
      <c r="RXJ2" s="818"/>
      <c r="RXK2" s="818"/>
      <c r="RXL2" s="818"/>
      <c r="RXM2" s="818"/>
      <c r="RXN2" s="818"/>
      <c r="RXO2" s="818"/>
      <c r="RXP2" s="818"/>
      <c r="RXQ2" s="818"/>
      <c r="RXR2" s="818"/>
      <c r="RXS2" s="818"/>
      <c r="RXT2" s="818"/>
      <c r="RXU2" s="818"/>
      <c r="RXV2" s="818"/>
      <c r="RXW2" s="818"/>
      <c r="RXX2" s="818"/>
      <c r="RXY2" s="818"/>
      <c r="RXZ2" s="818"/>
      <c r="RYA2" s="818"/>
      <c r="RYB2" s="818"/>
      <c r="RYC2" s="818"/>
      <c r="RYD2" s="818"/>
      <c r="RYE2" s="818"/>
      <c r="RYF2" s="818"/>
      <c r="RYG2" s="818"/>
      <c r="RYH2" s="818"/>
      <c r="RYI2" s="818"/>
      <c r="RYJ2" s="818"/>
      <c r="RYK2" s="818"/>
      <c r="RYL2" s="818"/>
      <c r="RYM2" s="818"/>
      <c r="RYN2" s="818"/>
      <c r="RYO2" s="818"/>
      <c r="RYP2" s="818"/>
      <c r="RYQ2" s="818"/>
      <c r="RYR2" s="818"/>
      <c r="RYS2" s="818"/>
      <c r="RYT2" s="818"/>
      <c r="RYU2" s="818"/>
      <c r="RYV2" s="818"/>
      <c r="RYW2" s="818"/>
      <c r="RYX2" s="818"/>
      <c r="RYY2" s="818"/>
      <c r="RYZ2" s="818"/>
      <c r="RZA2" s="818"/>
      <c r="RZB2" s="818"/>
      <c r="RZC2" s="818"/>
      <c r="RZD2" s="818"/>
      <c r="RZE2" s="818"/>
      <c r="RZF2" s="818"/>
      <c r="RZG2" s="818"/>
      <c r="RZH2" s="818"/>
      <c r="RZI2" s="818"/>
      <c r="RZJ2" s="818"/>
      <c r="RZK2" s="818"/>
      <c r="RZL2" s="818"/>
      <c r="RZM2" s="818"/>
      <c r="RZN2" s="818"/>
      <c r="RZO2" s="818"/>
      <c r="RZP2" s="818"/>
      <c r="RZQ2" s="818"/>
      <c r="RZR2" s="818"/>
      <c r="RZS2" s="818"/>
      <c r="RZT2" s="818"/>
      <c r="RZU2" s="818"/>
      <c r="RZV2" s="818"/>
      <c r="RZW2" s="818"/>
      <c r="RZX2" s="818"/>
      <c r="RZY2" s="818"/>
      <c r="RZZ2" s="818"/>
      <c r="SAA2" s="818"/>
      <c r="SAB2" s="818"/>
      <c r="SAC2" s="818"/>
      <c r="SAD2" s="818"/>
      <c r="SAE2" s="818"/>
      <c r="SAF2" s="818"/>
      <c r="SAG2" s="818"/>
      <c r="SAH2" s="818"/>
      <c r="SAI2" s="818"/>
      <c r="SAJ2" s="818"/>
      <c r="SAK2" s="818"/>
      <c r="SAL2" s="818"/>
      <c r="SAM2" s="818"/>
      <c r="SAN2" s="818"/>
      <c r="SAO2" s="818"/>
      <c r="SAP2" s="818"/>
      <c r="SAQ2" s="818"/>
      <c r="SAR2" s="818"/>
      <c r="SAS2" s="818"/>
      <c r="SAT2" s="818"/>
      <c r="SAU2" s="818"/>
      <c r="SAV2" s="818"/>
      <c r="SAW2" s="818"/>
      <c r="SAX2" s="818"/>
      <c r="SAY2" s="818"/>
      <c r="SAZ2" s="818"/>
      <c r="SBA2" s="818"/>
      <c r="SBB2" s="818"/>
      <c r="SBC2" s="818"/>
      <c r="SBD2" s="818"/>
      <c r="SBE2" s="818"/>
      <c r="SBF2" s="818"/>
      <c r="SBG2" s="818"/>
      <c r="SBH2" s="818"/>
      <c r="SBI2" s="818"/>
      <c r="SBJ2" s="818"/>
      <c r="SBK2" s="818"/>
      <c r="SBL2" s="818"/>
      <c r="SBM2" s="818"/>
      <c r="SBN2" s="818"/>
      <c r="SBO2" s="818"/>
      <c r="SBP2" s="818"/>
      <c r="SBQ2" s="818"/>
      <c r="SBR2" s="818"/>
      <c r="SBS2" s="818"/>
      <c r="SBT2" s="818"/>
      <c r="SBU2" s="818"/>
      <c r="SBV2" s="818"/>
      <c r="SBW2" s="818"/>
      <c r="SBX2" s="818"/>
      <c r="SBY2" s="818"/>
      <c r="SBZ2" s="818"/>
      <c r="SCA2" s="818"/>
      <c r="SCB2" s="818"/>
      <c r="SCC2" s="818"/>
      <c r="SCD2" s="818"/>
      <c r="SCE2" s="818"/>
      <c r="SCF2" s="818"/>
      <c r="SCG2" s="818"/>
      <c r="SCH2" s="818"/>
      <c r="SCI2" s="818"/>
      <c r="SCJ2" s="818"/>
      <c r="SCK2" s="818"/>
      <c r="SCL2" s="818"/>
      <c r="SCM2" s="818"/>
      <c r="SCN2" s="818"/>
      <c r="SCO2" s="818"/>
      <c r="SCP2" s="818"/>
      <c r="SCQ2" s="818"/>
      <c r="SCR2" s="818"/>
      <c r="SCS2" s="818"/>
      <c r="SCT2" s="818"/>
      <c r="SCU2" s="818"/>
      <c r="SCV2" s="818"/>
      <c r="SCW2" s="818"/>
      <c r="SCX2" s="818"/>
      <c r="SCY2" s="818"/>
      <c r="SCZ2" s="818"/>
      <c r="SDA2" s="818"/>
      <c r="SDB2" s="818"/>
      <c r="SDC2" s="818"/>
      <c r="SDD2" s="818"/>
      <c r="SDE2" s="818"/>
      <c r="SDF2" s="818"/>
      <c r="SDG2" s="818"/>
      <c r="SDH2" s="818"/>
      <c r="SDI2" s="818"/>
      <c r="SDJ2" s="818"/>
      <c r="SDK2" s="818"/>
      <c r="SDL2" s="818"/>
      <c r="SDM2" s="818"/>
      <c r="SDN2" s="818"/>
      <c r="SDO2" s="818"/>
      <c r="SDP2" s="818"/>
      <c r="SDQ2" s="818"/>
      <c r="SDR2" s="818"/>
      <c r="SDS2" s="818"/>
      <c r="SDT2" s="818"/>
      <c r="SDU2" s="818"/>
      <c r="SDV2" s="818"/>
      <c r="SDW2" s="818"/>
      <c r="SDX2" s="818"/>
      <c r="SDY2" s="818"/>
      <c r="SDZ2" s="818"/>
      <c r="SEA2" s="818"/>
      <c r="SEB2" s="818"/>
      <c r="SEC2" s="818"/>
      <c r="SED2" s="818"/>
      <c r="SEE2" s="818"/>
      <c r="SEF2" s="818"/>
      <c r="SEG2" s="818"/>
      <c r="SEH2" s="818"/>
      <c r="SEI2" s="818"/>
      <c r="SEJ2" s="818"/>
      <c r="SEK2" s="818"/>
      <c r="SEL2" s="818"/>
      <c r="SEM2" s="818"/>
      <c r="SEN2" s="818"/>
      <c r="SEO2" s="818"/>
      <c r="SEP2" s="818"/>
      <c r="SEQ2" s="818"/>
      <c r="SER2" s="818"/>
      <c r="SES2" s="818"/>
      <c r="SET2" s="818"/>
      <c r="SEU2" s="818"/>
      <c r="SEV2" s="818"/>
      <c r="SEW2" s="818"/>
      <c r="SEX2" s="818"/>
      <c r="SEY2" s="818"/>
      <c r="SEZ2" s="818"/>
      <c r="SFA2" s="818"/>
      <c r="SFB2" s="818"/>
      <c r="SFC2" s="818"/>
      <c r="SFD2" s="818"/>
      <c r="SFE2" s="818"/>
      <c r="SFF2" s="818"/>
      <c r="SFG2" s="818"/>
      <c r="SFH2" s="818"/>
      <c r="SFI2" s="818"/>
      <c r="SFJ2" s="818"/>
      <c r="SFK2" s="818"/>
      <c r="SFL2" s="818"/>
      <c r="SFM2" s="818"/>
      <c r="SFN2" s="818"/>
      <c r="SFO2" s="818"/>
      <c r="SFP2" s="818"/>
      <c r="SFQ2" s="818"/>
      <c r="SFR2" s="818"/>
      <c r="SFS2" s="818"/>
      <c r="SFT2" s="818"/>
      <c r="SFU2" s="818"/>
      <c r="SFV2" s="818"/>
      <c r="SFW2" s="818"/>
      <c r="SFX2" s="818"/>
      <c r="SFY2" s="818"/>
      <c r="SFZ2" s="818"/>
      <c r="SGA2" s="818"/>
      <c r="SGB2" s="818"/>
      <c r="SGC2" s="818"/>
      <c r="SGD2" s="818"/>
      <c r="SGE2" s="818"/>
      <c r="SGF2" s="818"/>
      <c r="SGG2" s="818"/>
      <c r="SGH2" s="818"/>
      <c r="SGI2" s="818"/>
      <c r="SGJ2" s="818"/>
      <c r="SGK2" s="818"/>
      <c r="SGL2" s="818"/>
      <c r="SGM2" s="818"/>
      <c r="SGN2" s="818"/>
      <c r="SGO2" s="818"/>
      <c r="SGP2" s="818"/>
      <c r="SGQ2" s="818"/>
      <c r="SGR2" s="818"/>
      <c r="SGS2" s="818"/>
      <c r="SGT2" s="818"/>
      <c r="SGU2" s="818"/>
      <c r="SGV2" s="818"/>
      <c r="SGW2" s="818"/>
      <c r="SGX2" s="818"/>
      <c r="SGY2" s="818"/>
      <c r="SGZ2" s="818"/>
      <c r="SHA2" s="818"/>
      <c r="SHB2" s="818"/>
      <c r="SHC2" s="818"/>
      <c r="SHD2" s="818"/>
      <c r="SHE2" s="818"/>
      <c r="SHF2" s="818"/>
      <c r="SHG2" s="818"/>
      <c r="SHH2" s="818"/>
      <c r="SHI2" s="818"/>
      <c r="SHJ2" s="818"/>
      <c r="SHK2" s="818"/>
      <c r="SHL2" s="818"/>
      <c r="SHM2" s="818"/>
      <c r="SHN2" s="818"/>
      <c r="SHO2" s="818"/>
      <c r="SHP2" s="818"/>
      <c r="SHQ2" s="818"/>
      <c r="SHR2" s="818"/>
      <c r="SHS2" s="818"/>
      <c r="SHT2" s="818"/>
      <c r="SHU2" s="818"/>
      <c r="SHV2" s="818"/>
      <c r="SHW2" s="818"/>
      <c r="SHX2" s="818"/>
      <c r="SHY2" s="818"/>
      <c r="SHZ2" s="818"/>
      <c r="SIA2" s="818"/>
      <c r="SIB2" s="818"/>
      <c r="SIC2" s="818"/>
      <c r="SID2" s="818"/>
      <c r="SIE2" s="818"/>
      <c r="SIF2" s="818"/>
      <c r="SIG2" s="818"/>
      <c r="SIH2" s="818"/>
      <c r="SII2" s="818"/>
      <c r="SIJ2" s="818"/>
      <c r="SIK2" s="818"/>
      <c r="SIL2" s="818"/>
      <c r="SIM2" s="818"/>
      <c r="SIN2" s="818"/>
      <c r="SIO2" s="818"/>
      <c r="SIP2" s="818"/>
      <c r="SIQ2" s="818"/>
      <c r="SIR2" s="818"/>
      <c r="SIS2" s="818"/>
      <c r="SIT2" s="818"/>
      <c r="SIU2" s="818"/>
      <c r="SIV2" s="818"/>
      <c r="SIW2" s="818"/>
      <c r="SIX2" s="818"/>
      <c r="SIY2" s="818"/>
      <c r="SIZ2" s="818"/>
      <c r="SJA2" s="818"/>
      <c r="SJB2" s="818"/>
      <c r="SJC2" s="818"/>
      <c r="SJD2" s="818"/>
      <c r="SJE2" s="818"/>
      <c r="SJF2" s="818"/>
      <c r="SJG2" s="818"/>
      <c r="SJH2" s="818"/>
      <c r="SJI2" s="818"/>
      <c r="SJJ2" s="818"/>
      <c r="SJK2" s="818"/>
      <c r="SJL2" s="818"/>
      <c r="SJM2" s="818"/>
      <c r="SJN2" s="818"/>
      <c r="SJO2" s="818"/>
      <c r="SJP2" s="818"/>
      <c r="SJQ2" s="818"/>
      <c r="SJR2" s="818"/>
      <c r="SJS2" s="818"/>
      <c r="SJT2" s="818"/>
      <c r="SJU2" s="818"/>
      <c r="SJV2" s="818"/>
      <c r="SJW2" s="818"/>
      <c r="SJX2" s="818"/>
      <c r="SJY2" s="818"/>
      <c r="SJZ2" s="818"/>
      <c r="SKA2" s="818"/>
      <c r="SKB2" s="818"/>
      <c r="SKC2" s="818"/>
      <c r="SKD2" s="818"/>
      <c r="SKE2" s="818"/>
      <c r="SKF2" s="818"/>
      <c r="SKG2" s="818"/>
      <c r="SKH2" s="818"/>
      <c r="SKI2" s="818"/>
      <c r="SKJ2" s="818"/>
      <c r="SKK2" s="818"/>
      <c r="SKL2" s="818"/>
      <c r="SKM2" s="818"/>
      <c r="SKN2" s="818"/>
      <c r="SKO2" s="818"/>
      <c r="SKP2" s="818"/>
      <c r="SKQ2" s="818"/>
      <c r="SKR2" s="818"/>
      <c r="SKS2" s="818"/>
      <c r="SKT2" s="818"/>
      <c r="SKU2" s="818"/>
      <c r="SKV2" s="818"/>
      <c r="SKW2" s="818"/>
      <c r="SKX2" s="818"/>
      <c r="SKY2" s="818"/>
      <c r="SKZ2" s="818"/>
      <c r="SLA2" s="818"/>
      <c r="SLB2" s="818"/>
      <c r="SLC2" s="818"/>
      <c r="SLD2" s="818"/>
      <c r="SLE2" s="818"/>
      <c r="SLF2" s="818"/>
      <c r="SLG2" s="818"/>
      <c r="SLH2" s="818"/>
      <c r="SLI2" s="818"/>
      <c r="SLJ2" s="818"/>
      <c r="SLK2" s="818"/>
      <c r="SLL2" s="818"/>
      <c r="SLM2" s="818"/>
      <c r="SLN2" s="818"/>
      <c r="SLO2" s="818"/>
      <c r="SLP2" s="818"/>
      <c r="SLQ2" s="818"/>
      <c r="SLR2" s="818"/>
      <c r="SLS2" s="818"/>
      <c r="SLT2" s="818"/>
      <c r="SLU2" s="818"/>
      <c r="SLV2" s="818"/>
      <c r="SLW2" s="818"/>
      <c r="SLX2" s="818"/>
      <c r="SLY2" s="818"/>
      <c r="SLZ2" s="818"/>
      <c r="SMA2" s="818"/>
      <c r="SMB2" s="818"/>
      <c r="SMC2" s="818"/>
      <c r="SMD2" s="818"/>
      <c r="SME2" s="818"/>
      <c r="SMF2" s="818"/>
      <c r="SMG2" s="818"/>
      <c r="SMH2" s="818"/>
      <c r="SMI2" s="818"/>
      <c r="SMJ2" s="818"/>
      <c r="SMK2" s="818"/>
      <c r="SML2" s="818"/>
      <c r="SMM2" s="818"/>
      <c r="SMN2" s="818"/>
      <c r="SMO2" s="818"/>
      <c r="SMP2" s="818"/>
      <c r="SMQ2" s="818"/>
      <c r="SMR2" s="818"/>
      <c r="SMS2" s="818"/>
      <c r="SMT2" s="818"/>
      <c r="SMU2" s="818"/>
      <c r="SMV2" s="818"/>
      <c r="SMW2" s="818"/>
      <c r="SMX2" s="818"/>
      <c r="SMY2" s="818"/>
      <c r="SMZ2" s="818"/>
      <c r="SNA2" s="818"/>
      <c r="SNB2" s="818"/>
      <c r="SNC2" s="818"/>
      <c r="SND2" s="818"/>
      <c r="SNE2" s="818"/>
      <c r="SNF2" s="818"/>
      <c r="SNG2" s="818"/>
      <c r="SNH2" s="818"/>
      <c r="SNI2" s="818"/>
      <c r="SNJ2" s="818"/>
      <c r="SNK2" s="818"/>
      <c r="SNL2" s="818"/>
      <c r="SNM2" s="818"/>
      <c r="SNN2" s="818"/>
      <c r="SNO2" s="818"/>
      <c r="SNP2" s="818"/>
      <c r="SNQ2" s="818"/>
      <c r="SNR2" s="818"/>
      <c r="SNS2" s="818"/>
      <c r="SNT2" s="818"/>
      <c r="SNU2" s="818"/>
      <c r="SNV2" s="818"/>
      <c r="SNW2" s="818"/>
      <c r="SNX2" s="818"/>
      <c r="SNY2" s="818"/>
      <c r="SNZ2" s="818"/>
      <c r="SOA2" s="818"/>
      <c r="SOB2" s="818"/>
      <c r="SOC2" s="818"/>
      <c r="SOD2" s="818"/>
      <c r="SOE2" s="818"/>
      <c r="SOF2" s="818"/>
      <c r="SOG2" s="818"/>
      <c r="SOH2" s="818"/>
      <c r="SOI2" s="818"/>
      <c r="SOJ2" s="818"/>
      <c r="SOK2" s="818"/>
      <c r="SOL2" s="818"/>
      <c r="SOM2" s="818"/>
      <c r="SON2" s="818"/>
      <c r="SOO2" s="818"/>
      <c r="SOP2" s="818"/>
      <c r="SOQ2" s="818"/>
      <c r="SOR2" s="818"/>
      <c r="SOS2" s="818"/>
      <c r="SOT2" s="818"/>
      <c r="SOU2" s="818"/>
      <c r="SOV2" s="818"/>
      <c r="SOW2" s="818"/>
      <c r="SOX2" s="818"/>
      <c r="SOY2" s="818"/>
      <c r="SOZ2" s="818"/>
      <c r="SPA2" s="818"/>
      <c r="SPB2" s="818"/>
      <c r="SPC2" s="818"/>
      <c r="SPD2" s="818"/>
      <c r="SPE2" s="818"/>
      <c r="SPF2" s="818"/>
      <c r="SPG2" s="818"/>
      <c r="SPH2" s="818"/>
      <c r="SPI2" s="818"/>
      <c r="SPJ2" s="818"/>
      <c r="SPK2" s="818"/>
      <c r="SPL2" s="818"/>
      <c r="SPM2" s="818"/>
      <c r="SPN2" s="818"/>
      <c r="SPO2" s="818"/>
      <c r="SPP2" s="818"/>
      <c r="SPQ2" s="818"/>
      <c r="SPR2" s="818"/>
      <c r="SPS2" s="818"/>
      <c r="SPT2" s="818"/>
      <c r="SPU2" s="818"/>
      <c r="SPV2" s="818"/>
      <c r="SPW2" s="818"/>
      <c r="SPX2" s="818"/>
      <c r="SPY2" s="818"/>
      <c r="SPZ2" s="818"/>
      <c r="SQA2" s="818"/>
      <c r="SQB2" s="818"/>
      <c r="SQC2" s="818"/>
      <c r="SQD2" s="818"/>
      <c r="SQE2" s="818"/>
      <c r="SQF2" s="818"/>
      <c r="SQG2" s="818"/>
      <c r="SQH2" s="818"/>
      <c r="SQI2" s="818"/>
      <c r="SQJ2" s="818"/>
      <c r="SQK2" s="818"/>
      <c r="SQL2" s="818"/>
      <c r="SQM2" s="818"/>
      <c r="SQN2" s="818"/>
      <c r="SQO2" s="818"/>
      <c r="SQP2" s="818"/>
      <c r="SQQ2" s="818"/>
      <c r="SQR2" s="818"/>
      <c r="SQS2" s="818"/>
      <c r="SQT2" s="818"/>
      <c r="SQU2" s="818"/>
      <c r="SQV2" s="818"/>
      <c r="SQW2" s="818"/>
      <c r="SQX2" s="818"/>
      <c r="SQY2" s="818"/>
      <c r="SQZ2" s="818"/>
      <c r="SRA2" s="818"/>
      <c r="SRB2" s="818"/>
      <c r="SRC2" s="818"/>
      <c r="SRD2" s="818"/>
      <c r="SRE2" s="818"/>
      <c r="SRF2" s="818"/>
      <c r="SRG2" s="818"/>
      <c r="SRH2" s="818"/>
      <c r="SRI2" s="818"/>
      <c r="SRJ2" s="818"/>
      <c r="SRK2" s="818"/>
      <c r="SRL2" s="818"/>
      <c r="SRM2" s="818"/>
      <c r="SRN2" s="818"/>
      <c r="SRO2" s="818"/>
      <c r="SRP2" s="818"/>
      <c r="SRQ2" s="818"/>
      <c r="SRR2" s="818"/>
      <c r="SRS2" s="818"/>
      <c r="SRT2" s="818"/>
      <c r="SRU2" s="818"/>
      <c r="SRV2" s="818"/>
      <c r="SRW2" s="818"/>
      <c r="SRX2" s="818"/>
      <c r="SRY2" s="818"/>
      <c r="SRZ2" s="818"/>
      <c r="SSA2" s="818"/>
      <c r="SSB2" s="818"/>
      <c r="SSC2" s="818"/>
      <c r="SSD2" s="818"/>
      <c r="SSE2" s="818"/>
      <c r="SSF2" s="818"/>
      <c r="SSG2" s="818"/>
      <c r="SSH2" s="818"/>
      <c r="SSI2" s="818"/>
      <c r="SSJ2" s="818"/>
      <c r="SSK2" s="818"/>
      <c r="SSL2" s="818"/>
      <c r="SSM2" s="818"/>
      <c r="SSN2" s="818"/>
      <c r="SSO2" s="818"/>
      <c r="SSP2" s="818"/>
      <c r="SSQ2" s="818"/>
      <c r="SSR2" s="818"/>
      <c r="SSS2" s="818"/>
      <c r="SST2" s="818"/>
      <c r="SSU2" s="818"/>
      <c r="SSV2" s="818"/>
      <c r="SSW2" s="818"/>
      <c r="SSX2" s="818"/>
      <c r="SSY2" s="818"/>
      <c r="SSZ2" s="818"/>
      <c r="STA2" s="818"/>
      <c r="STB2" s="818"/>
      <c r="STC2" s="818"/>
      <c r="STD2" s="818"/>
      <c r="STE2" s="818"/>
      <c r="STF2" s="818"/>
      <c r="STG2" s="818"/>
      <c r="STH2" s="818"/>
      <c r="STI2" s="818"/>
      <c r="STJ2" s="818"/>
      <c r="STK2" s="818"/>
      <c r="STL2" s="818"/>
      <c r="STM2" s="818"/>
      <c r="STN2" s="818"/>
      <c r="STO2" s="818"/>
      <c r="STP2" s="818"/>
      <c r="STQ2" s="818"/>
      <c r="STR2" s="818"/>
      <c r="STS2" s="818"/>
      <c r="STT2" s="818"/>
      <c r="STU2" s="818"/>
      <c r="STV2" s="818"/>
      <c r="STW2" s="818"/>
      <c r="STX2" s="818"/>
      <c r="STY2" s="818"/>
      <c r="STZ2" s="818"/>
      <c r="SUA2" s="818"/>
      <c r="SUB2" s="818"/>
      <c r="SUC2" s="818"/>
      <c r="SUD2" s="818"/>
      <c r="SUE2" s="818"/>
      <c r="SUF2" s="818"/>
      <c r="SUG2" s="818"/>
      <c r="SUH2" s="818"/>
      <c r="SUI2" s="818"/>
      <c r="SUJ2" s="818"/>
      <c r="SUK2" s="818"/>
      <c r="SUL2" s="818"/>
      <c r="SUM2" s="818"/>
      <c r="SUN2" s="818"/>
      <c r="SUO2" s="818"/>
      <c r="SUP2" s="818"/>
      <c r="SUQ2" s="818"/>
      <c r="SUR2" s="818"/>
      <c r="SUS2" s="818"/>
      <c r="SUT2" s="818"/>
      <c r="SUU2" s="818"/>
      <c r="SUV2" s="818"/>
      <c r="SUW2" s="818"/>
      <c r="SUX2" s="818"/>
      <c r="SUY2" s="818"/>
      <c r="SUZ2" s="818"/>
      <c r="SVA2" s="818"/>
      <c r="SVB2" s="818"/>
      <c r="SVC2" s="818"/>
      <c r="SVD2" s="818"/>
      <c r="SVE2" s="818"/>
      <c r="SVF2" s="818"/>
      <c r="SVG2" s="818"/>
      <c r="SVH2" s="818"/>
      <c r="SVI2" s="818"/>
      <c r="SVJ2" s="818"/>
      <c r="SVK2" s="818"/>
      <c r="SVL2" s="818"/>
      <c r="SVM2" s="818"/>
      <c r="SVN2" s="818"/>
      <c r="SVO2" s="818"/>
      <c r="SVP2" s="818"/>
      <c r="SVQ2" s="818"/>
      <c r="SVR2" s="818"/>
      <c r="SVS2" s="818"/>
      <c r="SVT2" s="818"/>
      <c r="SVU2" s="818"/>
      <c r="SVV2" s="818"/>
      <c r="SVW2" s="818"/>
      <c r="SVX2" s="818"/>
      <c r="SVY2" s="818"/>
      <c r="SVZ2" s="818"/>
      <c r="SWA2" s="818"/>
      <c r="SWB2" s="818"/>
      <c r="SWC2" s="818"/>
      <c r="SWD2" s="818"/>
      <c r="SWE2" s="818"/>
      <c r="SWF2" s="818"/>
      <c r="SWG2" s="818"/>
      <c r="SWH2" s="818"/>
      <c r="SWI2" s="818"/>
      <c r="SWJ2" s="818"/>
      <c r="SWK2" s="818"/>
      <c r="SWL2" s="818"/>
      <c r="SWM2" s="818"/>
      <c r="SWN2" s="818"/>
      <c r="SWO2" s="818"/>
      <c r="SWP2" s="818"/>
      <c r="SWQ2" s="818"/>
      <c r="SWR2" s="818"/>
      <c r="SWS2" s="818"/>
      <c r="SWT2" s="818"/>
      <c r="SWU2" s="818"/>
      <c r="SWV2" s="818"/>
      <c r="SWW2" s="818"/>
      <c r="SWX2" s="818"/>
      <c r="SWY2" s="818"/>
      <c r="SWZ2" s="818"/>
      <c r="SXA2" s="818"/>
      <c r="SXB2" s="818"/>
      <c r="SXC2" s="818"/>
      <c r="SXD2" s="818"/>
      <c r="SXE2" s="818"/>
      <c r="SXF2" s="818"/>
      <c r="SXG2" s="818"/>
      <c r="SXH2" s="818"/>
      <c r="SXI2" s="818"/>
      <c r="SXJ2" s="818"/>
      <c r="SXK2" s="818"/>
      <c r="SXL2" s="818"/>
      <c r="SXM2" s="818"/>
      <c r="SXN2" s="818"/>
      <c r="SXO2" s="818"/>
      <c r="SXP2" s="818"/>
      <c r="SXQ2" s="818"/>
      <c r="SXR2" s="818"/>
      <c r="SXS2" s="818"/>
      <c r="SXT2" s="818"/>
      <c r="SXU2" s="818"/>
      <c r="SXV2" s="818"/>
      <c r="SXW2" s="818"/>
      <c r="SXX2" s="818"/>
      <c r="SXY2" s="818"/>
      <c r="SXZ2" s="818"/>
      <c r="SYA2" s="818"/>
      <c r="SYB2" s="818"/>
      <c r="SYC2" s="818"/>
      <c r="SYD2" s="818"/>
      <c r="SYE2" s="818"/>
      <c r="SYF2" s="818"/>
      <c r="SYG2" s="818"/>
      <c r="SYH2" s="818"/>
      <c r="SYI2" s="818"/>
      <c r="SYJ2" s="818"/>
      <c r="SYK2" s="818"/>
      <c r="SYL2" s="818"/>
      <c r="SYM2" s="818"/>
      <c r="SYN2" s="818"/>
      <c r="SYO2" s="818"/>
      <c r="SYP2" s="818"/>
      <c r="SYQ2" s="818"/>
      <c r="SYR2" s="818"/>
      <c r="SYS2" s="818"/>
      <c r="SYT2" s="818"/>
      <c r="SYU2" s="818"/>
      <c r="SYV2" s="818"/>
      <c r="SYW2" s="818"/>
      <c r="SYX2" s="818"/>
      <c r="SYY2" s="818"/>
      <c r="SYZ2" s="818"/>
      <c r="SZA2" s="818"/>
      <c r="SZB2" s="818"/>
      <c r="SZC2" s="818"/>
      <c r="SZD2" s="818"/>
      <c r="SZE2" s="818"/>
      <c r="SZF2" s="818"/>
      <c r="SZG2" s="818"/>
      <c r="SZH2" s="818"/>
      <c r="SZI2" s="818"/>
      <c r="SZJ2" s="818"/>
      <c r="SZK2" s="818"/>
      <c r="SZL2" s="818"/>
      <c r="SZM2" s="818"/>
      <c r="SZN2" s="818"/>
      <c r="SZO2" s="818"/>
      <c r="SZP2" s="818"/>
      <c r="SZQ2" s="818"/>
      <c r="SZR2" s="818"/>
      <c r="SZS2" s="818"/>
      <c r="SZT2" s="818"/>
      <c r="SZU2" s="818"/>
      <c r="SZV2" s="818"/>
      <c r="SZW2" s="818"/>
      <c r="SZX2" s="818"/>
      <c r="SZY2" s="818"/>
      <c r="SZZ2" s="818"/>
      <c r="TAA2" s="818"/>
      <c r="TAB2" s="818"/>
      <c r="TAC2" s="818"/>
      <c r="TAD2" s="818"/>
      <c r="TAE2" s="818"/>
      <c r="TAF2" s="818"/>
      <c r="TAG2" s="818"/>
      <c r="TAH2" s="818"/>
      <c r="TAI2" s="818"/>
      <c r="TAJ2" s="818"/>
      <c r="TAK2" s="818"/>
      <c r="TAL2" s="818"/>
      <c r="TAM2" s="818"/>
      <c r="TAN2" s="818"/>
      <c r="TAO2" s="818"/>
      <c r="TAP2" s="818"/>
      <c r="TAQ2" s="818"/>
      <c r="TAR2" s="818"/>
      <c r="TAS2" s="818"/>
      <c r="TAT2" s="818"/>
      <c r="TAU2" s="818"/>
      <c r="TAV2" s="818"/>
      <c r="TAW2" s="818"/>
      <c r="TAX2" s="818"/>
      <c r="TAY2" s="818"/>
      <c r="TAZ2" s="818"/>
      <c r="TBA2" s="818"/>
      <c r="TBB2" s="818"/>
      <c r="TBC2" s="818"/>
      <c r="TBD2" s="818"/>
      <c r="TBE2" s="818"/>
      <c r="TBF2" s="818"/>
      <c r="TBG2" s="818"/>
      <c r="TBH2" s="818"/>
      <c r="TBI2" s="818"/>
      <c r="TBJ2" s="818"/>
      <c r="TBK2" s="818"/>
      <c r="TBL2" s="818"/>
      <c r="TBM2" s="818"/>
      <c r="TBN2" s="818"/>
      <c r="TBO2" s="818"/>
      <c r="TBP2" s="818"/>
      <c r="TBQ2" s="818"/>
      <c r="TBR2" s="818"/>
      <c r="TBS2" s="818"/>
      <c r="TBT2" s="818"/>
      <c r="TBU2" s="818"/>
      <c r="TBV2" s="818"/>
      <c r="TBW2" s="818"/>
      <c r="TBX2" s="818"/>
      <c r="TBY2" s="818"/>
      <c r="TBZ2" s="818"/>
      <c r="TCA2" s="818"/>
      <c r="TCB2" s="818"/>
      <c r="TCC2" s="818"/>
      <c r="TCD2" s="818"/>
      <c r="TCE2" s="818"/>
      <c r="TCF2" s="818"/>
      <c r="TCG2" s="818"/>
      <c r="TCH2" s="818"/>
      <c r="TCI2" s="818"/>
      <c r="TCJ2" s="818"/>
      <c r="TCK2" s="818"/>
      <c r="TCL2" s="818"/>
      <c r="TCM2" s="818"/>
      <c r="TCN2" s="818"/>
      <c r="TCO2" s="818"/>
      <c r="TCP2" s="818"/>
      <c r="TCQ2" s="818"/>
      <c r="TCR2" s="818"/>
      <c r="TCS2" s="818"/>
      <c r="TCT2" s="818"/>
      <c r="TCU2" s="818"/>
      <c r="TCV2" s="818"/>
      <c r="TCW2" s="818"/>
      <c r="TCX2" s="818"/>
      <c r="TCY2" s="818"/>
      <c r="TCZ2" s="818"/>
      <c r="TDA2" s="818"/>
      <c r="TDB2" s="818"/>
      <c r="TDC2" s="818"/>
      <c r="TDD2" s="818"/>
      <c r="TDE2" s="818"/>
      <c r="TDF2" s="818"/>
      <c r="TDG2" s="818"/>
      <c r="TDH2" s="818"/>
      <c r="TDI2" s="818"/>
      <c r="TDJ2" s="818"/>
      <c r="TDK2" s="818"/>
      <c r="TDL2" s="818"/>
      <c r="TDM2" s="818"/>
      <c r="TDN2" s="818"/>
      <c r="TDO2" s="818"/>
      <c r="TDP2" s="818"/>
      <c r="TDQ2" s="818"/>
      <c r="TDR2" s="818"/>
      <c r="TDS2" s="818"/>
      <c r="TDT2" s="818"/>
      <c r="TDU2" s="818"/>
      <c r="TDV2" s="818"/>
      <c r="TDW2" s="818"/>
      <c r="TDX2" s="818"/>
      <c r="TDY2" s="818"/>
      <c r="TDZ2" s="818"/>
      <c r="TEA2" s="818"/>
      <c r="TEB2" s="818"/>
      <c r="TEC2" s="818"/>
      <c r="TED2" s="818"/>
      <c r="TEE2" s="818"/>
      <c r="TEF2" s="818"/>
      <c r="TEG2" s="818"/>
      <c r="TEH2" s="818"/>
      <c r="TEI2" s="818"/>
      <c r="TEJ2" s="818"/>
      <c r="TEK2" s="818"/>
      <c r="TEL2" s="818"/>
      <c r="TEM2" s="818"/>
      <c r="TEN2" s="818"/>
      <c r="TEO2" s="818"/>
      <c r="TEP2" s="818"/>
      <c r="TEQ2" s="818"/>
      <c r="TER2" s="818"/>
      <c r="TES2" s="818"/>
      <c r="TET2" s="818"/>
      <c r="TEU2" s="818"/>
      <c r="TEV2" s="818"/>
      <c r="TEW2" s="818"/>
      <c r="TEX2" s="818"/>
      <c r="TEY2" s="818"/>
      <c r="TEZ2" s="818"/>
      <c r="TFA2" s="818"/>
      <c r="TFB2" s="818"/>
      <c r="TFC2" s="818"/>
      <c r="TFD2" s="818"/>
      <c r="TFE2" s="818"/>
      <c r="TFF2" s="818"/>
      <c r="TFG2" s="818"/>
      <c r="TFH2" s="818"/>
      <c r="TFI2" s="818"/>
      <c r="TFJ2" s="818"/>
      <c r="TFK2" s="818"/>
      <c r="TFL2" s="818"/>
      <c r="TFM2" s="818"/>
      <c r="TFN2" s="818"/>
      <c r="TFO2" s="818"/>
      <c r="TFP2" s="818"/>
      <c r="TFQ2" s="818"/>
      <c r="TFR2" s="818"/>
      <c r="TFS2" s="818"/>
      <c r="TFT2" s="818"/>
      <c r="TFU2" s="818"/>
      <c r="TFV2" s="818"/>
      <c r="TFW2" s="818"/>
      <c r="TFX2" s="818"/>
      <c r="TFY2" s="818"/>
      <c r="TFZ2" s="818"/>
      <c r="TGA2" s="818"/>
      <c r="TGB2" s="818"/>
      <c r="TGC2" s="818"/>
      <c r="TGD2" s="818"/>
      <c r="TGE2" s="818"/>
      <c r="TGF2" s="818"/>
      <c r="TGG2" s="818"/>
      <c r="TGH2" s="818"/>
      <c r="TGI2" s="818"/>
      <c r="TGJ2" s="818"/>
      <c r="TGK2" s="818"/>
      <c r="TGL2" s="818"/>
      <c r="TGM2" s="818"/>
      <c r="TGN2" s="818"/>
      <c r="TGO2" s="818"/>
      <c r="TGP2" s="818"/>
      <c r="TGQ2" s="818"/>
      <c r="TGR2" s="818"/>
      <c r="TGS2" s="818"/>
      <c r="TGT2" s="818"/>
      <c r="TGU2" s="818"/>
      <c r="TGV2" s="818"/>
      <c r="TGW2" s="818"/>
      <c r="TGX2" s="818"/>
      <c r="TGY2" s="818"/>
      <c r="TGZ2" s="818"/>
      <c r="THA2" s="818"/>
      <c r="THB2" s="818"/>
      <c r="THC2" s="818"/>
      <c r="THD2" s="818"/>
      <c r="THE2" s="818"/>
      <c r="THF2" s="818"/>
      <c r="THG2" s="818"/>
      <c r="THH2" s="818"/>
      <c r="THI2" s="818"/>
      <c r="THJ2" s="818"/>
      <c r="THK2" s="818"/>
      <c r="THL2" s="818"/>
      <c r="THM2" s="818"/>
      <c r="THN2" s="818"/>
      <c r="THO2" s="818"/>
      <c r="THP2" s="818"/>
      <c r="THQ2" s="818"/>
      <c r="THR2" s="818"/>
      <c r="THS2" s="818"/>
      <c r="THT2" s="818"/>
      <c r="THU2" s="818"/>
      <c r="THV2" s="818"/>
      <c r="THW2" s="818"/>
      <c r="THX2" s="818"/>
      <c r="THY2" s="818"/>
      <c r="THZ2" s="818"/>
      <c r="TIA2" s="818"/>
      <c r="TIB2" s="818"/>
      <c r="TIC2" s="818"/>
      <c r="TID2" s="818"/>
      <c r="TIE2" s="818"/>
      <c r="TIF2" s="818"/>
      <c r="TIG2" s="818"/>
      <c r="TIH2" s="818"/>
      <c r="TII2" s="818"/>
      <c r="TIJ2" s="818"/>
      <c r="TIK2" s="818"/>
      <c r="TIL2" s="818"/>
      <c r="TIM2" s="818"/>
      <c r="TIN2" s="818"/>
      <c r="TIO2" s="818"/>
      <c r="TIP2" s="818"/>
      <c r="TIQ2" s="818"/>
      <c r="TIR2" s="818"/>
      <c r="TIS2" s="818"/>
      <c r="TIT2" s="818"/>
      <c r="TIU2" s="818"/>
      <c r="TIV2" s="818"/>
      <c r="TIW2" s="818"/>
      <c r="TIX2" s="818"/>
      <c r="TIY2" s="818"/>
      <c r="TIZ2" s="818"/>
      <c r="TJA2" s="818"/>
      <c r="TJB2" s="818"/>
      <c r="TJC2" s="818"/>
      <c r="TJD2" s="818"/>
      <c r="TJE2" s="818"/>
      <c r="TJF2" s="818"/>
      <c r="TJG2" s="818"/>
      <c r="TJH2" s="818"/>
      <c r="TJI2" s="818"/>
      <c r="TJJ2" s="818"/>
      <c r="TJK2" s="818"/>
      <c r="TJL2" s="818"/>
      <c r="TJM2" s="818"/>
      <c r="TJN2" s="818"/>
      <c r="TJO2" s="818"/>
      <c r="TJP2" s="818"/>
      <c r="TJQ2" s="818"/>
      <c r="TJR2" s="818"/>
      <c r="TJS2" s="818"/>
      <c r="TJT2" s="818"/>
      <c r="TJU2" s="818"/>
      <c r="TJV2" s="818"/>
      <c r="TJW2" s="818"/>
      <c r="TJX2" s="818"/>
      <c r="TJY2" s="818"/>
      <c r="TJZ2" s="818"/>
      <c r="TKA2" s="818"/>
      <c r="TKB2" s="818"/>
      <c r="TKC2" s="818"/>
      <c r="TKD2" s="818"/>
      <c r="TKE2" s="818"/>
      <c r="TKF2" s="818"/>
      <c r="TKG2" s="818"/>
      <c r="TKH2" s="818"/>
      <c r="TKI2" s="818"/>
      <c r="TKJ2" s="818"/>
      <c r="TKK2" s="818"/>
      <c r="TKL2" s="818"/>
      <c r="TKM2" s="818"/>
      <c r="TKN2" s="818"/>
      <c r="TKO2" s="818"/>
      <c r="TKP2" s="818"/>
      <c r="TKQ2" s="818"/>
      <c r="TKR2" s="818"/>
      <c r="TKS2" s="818"/>
      <c r="TKT2" s="818"/>
      <c r="TKU2" s="818"/>
      <c r="TKV2" s="818"/>
      <c r="TKW2" s="818"/>
      <c r="TKX2" s="818"/>
      <c r="TKY2" s="818"/>
      <c r="TKZ2" s="818"/>
      <c r="TLA2" s="818"/>
      <c r="TLB2" s="818"/>
      <c r="TLC2" s="818"/>
      <c r="TLD2" s="818"/>
      <c r="TLE2" s="818"/>
      <c r="TLF2" s="818"/>
      <c r="TLG2" s="818"/>
      <c r="TLH2" s="818"/>
      <c r="TLI2" s="818"/>
      <c r="TLJ2" s="818"/>
      <c r="TLK2" s="818"/>
      <c r="TLL2" s="818"/>
      <c r="TLM2" s="818"/>
      <c r="TLN2" s="818"/>
      <c r="TLO2" s="818"/>
      <c r="TLP2" s="818"/>
      <c r="TLQ2" s="818"/>
      <c r="TLR2" s="818"/>
      <c r="TLS2" s="818"/>
      <c r="TLT2" s="818"/>
      <c r="TLU2" s="818"/>
      <c r="TLV2" s="818"/>
      <c r="TLW2" s="818"/>
      <c r="TLX2" s="818"/>
      <c r="TLY2" s="818"/>
      <c r="TLZ2" s="818"/>
      <c r="TMA2" s="818"/>
      <c r="TMB2" s="818"/>
      <c r="TMC2" s="818"/>
      <c r="TMD2" s="818"/>
      <c r="TME2" s="818"/>
      <c r="TMF2" s="818"/>
      <c r="TMG2" s="818"/>
      <c r="TMH2" s="818"/>
      <c r="TMI2" s="818"/>
      <c r="TMJ2" s="818"/>
      <c r="TMK2" s="818"/>
      <c r="TML2" s="818"/>
      <c r="TMM2" s="818"/>
      <c r="TMN2" s="818"/>
      <c r="TMO2" s="818"/>
      <c r="TMP2" s="818"/>
      <c r="TMQ2" s="818"/>
      <c r="TMR2" s="818"/>
      <c r="TMS2" s="818"/>
      <c r="TMT2" s="818"/>
      <c r="TMU2" s="818"/>
      <c r="TMV2" s="818"/>
      <c r="TMW2" s="818"/>
      <c r="TMX2" s="818"/>
      <c r="TMY2" s="818"/>
      <c r="TMZ2" s="818"/>
      <c r="TNA2" s="818"/>
      <c r="TNB2" s="818"/>
      <c r="TNC2" s="818"/>
      <c r="TND2" s="818"/>
      <c r="TNE2" s="818"/>
      <c r="TNF2" s="818"/>
      <c r="TNG2" s="818"/>
      <c r="TNH2" s="818"/>
      <c r="TNI2" s="818"/>
      <c r="TNJ2" s="818"/>
      <c r="TNK2" s="818"/>
      <c r="TNL2" s="818"/>
      <c r="TNM2" s="818"/>
      <c r="TNN2" s="818"/>
      <c r="TNO2" s="818"/>
      <c r="TNP2" s="818"/>
      <c r="TNQ2" s="818"/>
      <c r="TNR2" s="818"/>
      <c r="TNS2" s="818"/>
      <c r="TNT2" s="818"/>
      <c r="TNU2" s="818"/>
      <c r="TNV2" s="818"/>
      <c r="TNW2" s="818"/>
      <c r="TNX2" s="818"/>
      <c r="TNY2" s="818"/>
      <c r="TNZ2" s="818"/>
      <c r="TOA2" s="818"/>
      <c r="TOB2" s="818"/>
      <c r="TOC2" s="818"/>
      <c r="TOD2" s="818"/>
      <c r="TOE2" s="818"/>
      <c r="TOF2" s="818"/>
      <c r="TOG2" s="818"/>
      <c r="TOH2" s="818"/>
      <c r="TOI2" s="818"/>
      <c r="TOJ2" s="818"/>
      <c r="TOK2" s="818"/>
      <c r="TOL2" s="818"/>
      <c r="TOM2" s="818"/>
      <c r="TON2" s="818"/>
      <c r="TOO2" s="818"/>
      <c r="TOP2" s="818"/>
      <c r="TOQ2" s="818"/>
      <c r="TOR2" s="818"/>
      <c r="TOS2" s="818"/>
      <c r="TOT2" s="818"/>
      <c r="TOU2" s="818"/>
      <c r="TOV2" s="818"/>
      <c r="TOW2" s="818"/>
      <c r="TOX2" s="818"/>
      <c r="TOY2" s="818"/>
      <c r="TOZ2" s="818"/>
      <c r="TPA2" s="818"/>
      <c r="TPB2" s="818"/>
      <c r="TPC2" s="818"/>
      <c r="TPD2" s="818"/>
      <c r="TPE2" s="818"/>
      <c r="TPF2" s="818"/>
      <c r="TPG2" s="818"/>
      <c r="TPH2" s="818"/>
      <c r="TPI2" s="818"/>
      <c r="TPJ2" s="818"/>
      <c r="TPK2" s="818"/>
      <c r="TPL2" s="818"/>
      <c r="TPM2" s="818"/>
      <c r="TPN2" s="818"/>
      <c r="TPO2" s="818"/>
      <c r="TPP2" s="818"/>
      <c r="TPQ2" s="818"/>
      <c r="TPR2" s="818"/>
      <c r="TPS2" s="818"/>
      <c r="TPT2" s="818"/>
      <c r="TPU2" s="818"/>
      <c r="TPV2" s="818"/>
      <c r="TPW2" s="818"/>
      <c r="TPX2" s="818"/>
      <c r="TPY2" s="818"/>
      <c r="TPZ2" s="818"/>
      <c r="TQA2" s="818"/>
      <c r="TQB2" s="818"/>
      <c r="TQC2" s="818"/>
      <c r="TQD2" s="818"/>
      <c r="TQE2" s="818"/>
      <c r="TQF2" s="818"/>
      <c r="TQG2" s="818"/>
      <c r="TQH2" s="818"/>
      <c r="TQI2" s="818"/>
      <c r="TQJ2" s="818"/>
      <c r="TQK2" s="818"/>
      <c r="TQL2" s="818"/>
      <c r="TQM2" s="818"/>
      <c r="TQN2" s="818"/>
      <c r="TQO2" s="818"/>
      <c r="TQP2" s="818"/>
      <c r="TQQ2" s="818"/>
      <c r="TQR2" s="818"/>
      <c r="TQS2" s="818"/>
      <c r="TQT2" s="818"/>
      <c r="TQU2" s="818"/>
      <c r="TQV2" s="818"/>
      <c r="TQW2" s="818"/>
      <c r="TQX2" s="818"/>
      <c r="TQY2" s="818"/>
      <c r="TQZ2" s="818"/>
      <c r="TRA2" s="818"/>
      <c r="TRB2" s="818"/>
      <c r="TRC2" s="818"/>
      <c r="TRD2" s="818"/>
      <c r="TRE2" s="818"/>
      <c r="TRF2" s="818"/>
      <c r="TRG2" s="818"/>
      <c r="TRH2" s="818"/>
      <c r="TRI2" s="818"/>
      <c r="TRJ2" s="818"/>
      <c r="TRK2" s="818"/>
      <c r="TRL2" s="818"/>
      <c r="TRM2" s="818"/>
      <c r="TRN2" s="818"/>
      <c r="TRO2" s="818"/>
      <c r="TRP2" s="818"/>
      <c r="TRQ2" s="818"/>
      <c r="TRR2" s="818"/>
      <c r="TRS2" s="818"/>
      <c r="TRT2" s="818"/>
      <c r="TRU2" s="818"/>
      <c r="TRV2" s="818"/>
      <c r="TRW2" s="818"/>
      <c r="TRX2" s="818"/>
      <c r="TRY2" s="818"/>
      <c r="TRZ2" s="818"/>
      <c r="TSA2" s="818"/>
      <c r="TSB2" s="818"/>
      <c r="TSC2" s="818"/>
      <c r="TSD2" s="818"/>
      <c r="TSE2" s="818"/>
      <c r="TSF2" s="818"/>
      <c r="TSG2" s="818"/>
      <c r="TSH2" s="818"/>
      <c r="TSI2" s="818"/>
      <c r="TSJ2" s="818"/>
      <c r="TSK2" s="818"/>
      <c r="TSL2" s="818"/>
      <c r="TSM2" s="818"/>
      <c r="TSN2" s="818"/>
      <c r="TSO2" s="818"/>
      <c r="TSP2" s="818"/>
      <c r="TSQ2" s="818"/>
      <c r="TSR2" s="818"/>
      <c r="TSS2" s="818"/>
      <c r="TST2" s="818"/>
      <c r="TSU2" s="818"/>
      <c r="TSV2" s="818"/>
      <c r="TSW2" s="818"/>
      <c r="TSX2" s="818"/>
      <c r="TSY2" s="818"/>
      <c r="TSZ2" s="818"/>
      <c r="TTA2" s="818"/>
      <c r="TTB2" s="818"/>
      <c r="TTC2" s="818"/>
      <c r="TTD2" s="818"/>
      <c r="TTE2" s="818"/>
      <c r="TTF2" s="818"/>
      <c r="TTG2" s="818"/>
      <c r="TTH2" s="818"/>
      <c r="TTI2" s="818"/>
      <c r="TTJ2" s="818"/>
      <c r="TTK2" s="818"/>
      <c r="TTL2" s="818"/>
      <c r="TTM2" s="818"/>
      <c r="TTN2" s="818"/>
      <c r="TTO2" s="818"/>
      <c r="TTP2" s="818"/>
      <c r="TTQ2" s="818"/>
      <c r="TTR2" s="818"/>
      <c r="TTS2" s="818"/>
      <c r="TTT2" s="818"/>
      <c r="TTU2" s="818"/>
      <c r="TTV2" s="818"/>
      <c r="TTW2" s="818"/>
      <c r="TTX2" s="818"/>
      <c r="TTY2" s="818"/>
      <c r="TTZ2" s="818"/>
      <c r="TUA2" s="818"/>
      <c r="TUB2" s="818"/>
      <c r="TUC2" s="818"/>
      <c r="TUD2" s="818"/>
      <c r="TUE2" s="818"/>
      <c r="TUF2" s="818"/>
      <c r="TUG2" s="818"/>
      <c r="TUH2" s="818"/>
      <c r="TUI2" s="818"/>
      <c r="TUJ2" s="818"/>
      <c r="TUK2" s="818"/>
      <c r="TUL2" s="818"/>
      <c r="TUM2" s="818"/>
      <c r="TUN2" s="818"/>
      <c r="TUO2" s="818"/>
      <c r="TUP2" s="818"/>
      <c r="TUQ2" s="818"/>
      <c r="TUR2" s="818"/>
      <c r="TUS2" s="818"/>
      <c r="TUT2" s="818"/>
      <c r="TUU2" s="818"/>
      <c r="TUV2" s="818"/>
      <c r="TUW2" s="818"/>
      <c r="TUX2" s="818"/>
      <c r="TUY2" s="818"/>
      <c r="TUZ2" s="818"/>
      <c r="TVA2" s="818"/>
      <c r="TVB2" s="818"/>
      <c r="TVC2" s="818"/>
      <c r="TVD2" s="818"/>
      <c r="TVE2" s="818"/>
      <c r="TVF2" s="818"/>
      <c r="TVG2" s="818"/>
      <c r="TVH2" s="818"/>
      <c r="TVI2" s="818"/>
      <c r="TVJ2" s="818"/>
      <c r="TVK2" s="818"/>
      <c r="TVL2" s="818"/>
      <c r="TVM2" s="818"/>
      <c r="TVN2" s="818"/>
      <c r="TVO2" s="818"/>
      <c r="TVP2" s="818"/>
      <c r="TVQ2" s="818"/>
      <c r="TVR2" s="818"/>
      <c r="TVS2" s="818"/>
      <c r="TVT2" s="818"/>
      <c r="TVU2" s="818"/>
      <c r="TVV2" s="818"/>
      <c r="TVW2" s="818"/>
      <c r="TVX2" s="818"/>
      <c r="TVY2" s="818"/>
      <c r="TVZ2" s="818"/>
      <c r="TWA2" s="818"/>
      <c r="TWB2" s="818"/>
      <c r="TWC2" s="818"/>
      <c r="TWD2" s="818"/>
      <c r="TWE2" s="818"/>
      <c r="TWF2" s="818"/>
      <c r="TWG2" s="818"/>
      <c r="TWH2" s="818"/>
      <c r="TWI2" s="818"/>
      <c r="TWJ2" s="818"/>
      <c r="TWK2" s="818"/>
      <c r="TWL2" s="818"/>
      <c r="TWM2" s="818"/>
      <c r="TWN2" s="818"/>
      <c r="TWO2" s="818"/>
      <c r="TWP2" s="818"/>
      <c r="TWQ2" s="818"/>
      <c r="TWR2" s="818"/>
      <c r="TWS2" s="818"/>
      <c r="TWT2" s="818"/>
      <c r="TWU2" s="818"/>
      <c r="TWV2" s="818"/>
      <c r="TWW2" s="818"/>
      <c r="TWX2" s="818"/>
      <c r="TWY2" s="818"/>
      <c r="TWZ2" s="818"/>
      <c r="TXA2" s="818"/>
      <c r="TXB2" s="818"/>
      <c r="TXC2" s="818"/>
      <c r="TXD2" s="818"/>
      <c r="TXE2" s="818"/>
      <c r="TXF2" s="818"/>
      <c r="TXG2" s="818"/>
      <c r="TXH2" s="818"/>
      <c r="TXI2" s="818"/>
      <c r="TXJ2" s="818"/>
      <c r="TXK2" s="818"/>
      <c r="TXL2" s="818"/>
      <c r="TXM2" s="818"/>
      <c r="TXN2" s="818"/>
      <c r="TXO2" s="818"/>
      <c r="TXP2" s="818"/>
      <c r="TXQ2" s="818"/>
      <c r="TXR2" s="818"/>
      <c r="TXS2" s="818"/>
      <c r="TXT2" s="818"/>
      <c r="TXU2" s="818"/>
      <c r="TXV2" s="818"/>
      <c r="TXW2" s="818"/>
      <c r="TXX2" s="818"/>
      <c r="TXY2" s="818"/>
      <c r="TXZ2" s="818"/>
      <c r="TYA2" s="818"/>
      <c r="TYB2" s="818"/>
      <c r="TYC2" s="818"/>
      <c r="TYD2" s="818"/>
      <c r="TYE2" s="818"/>
      <c r="TYF2" s="818"/>
      <c r="TYG2" s="818"/>
      <c r="TYH2" s="818"/>
      <c r="TYI2" s="818"/>
      <c r="TYJ2" s="818"/>
      <c r="TYK2" s="818"/>
      <c r="TYL2" s="818"/>
      <c r="TYM2" s="818"/>
      <c r="TYN2" s="818"/>
      <c r="TYO2" s="818"/>
      <c r="TYP2" s="818"/>
      <c r="TYQ2" s="818"/>
      <c r="TYR2" s="818"/>
      <c r="TYS2" s="818"/>
      <c r="TYT2" s="818"/>
      <c r="TYU2" s="818"/>
      <c r="TYV2" s="818"/>
      <c r="TYW2" s="818"/>
      <c r="TYX2" s="818"/>
      <c r="TYY2" s="818"/>
      <c r="TYZ2" s="818"/>
      <c r="TZA2" s="818"/>
      <c r="TZB2" s="818"/>
      <c r="TZC2" s="818"/>
      <c r="TZD2" s="818"/>
      <c r="TZE2" s="818"/>
      <c r="TZF2" s="818"/>
      <c r="TZG2" s="818"/>
      <c r="TZH2" s="818"/>
      <c r="TZI2" s="818"/>
      <c r="TZJ2" s="818"/>
      <c r="TZK2" s="818"/>
      <c r="TZL2" s="818"/>
      <c r="TZM2" s="818"/>
      <c r="TZN2" s="818"/>
      <c r="TZO2" s="818"/>
      <c r="TZP2" s="818"/>
      <c r="TZQ2" s="818"/>
      <c r="TZR2" s="818"/>
      <c r="TZS2" s="818"/>
      <c r="TZT2" s="818"/>
      <c r="TZU2" s="818"/>
      <c r="TZV2" s="818"/>
      <c r="TZW2" s="818"/>
      <c r="TZX2" s="818"/>
      <c r="TZY2" s="818"/>
      <c r="TZZ2" s="818"/>
      <c r="UAA2" s="818"/>
      <c r="UAB2" s="818"/>
      <c r="UAC2" s="818"/>
      <c r="UAD2" s="818"/>
      <c r="UAE2" s="818"/>
      <c r="UAF2" s="818"/>
      <c r="UAG2" s="818"/>
      <c r="UAH2" s="818"/>
      <c r="UAI2" s="818"/>
      <c r="UAJ2" s="818"/>
      <c r="UAK2" s="818"/>
      <c r="UAL2" s="818"/>
      <c r="UAM2" s="818"/>
      <c r="UAN2" s="818"/>
      <c r="UAO2" s="818"/>
      <c r="UAP2" s="818"/>
      <c r="UAQ2" s="818"/>
      <c r="UAR2" s="818"/>
      <c r="UAS2" s="818"/>
      <c r="UAT2" s="818"/>
      <c r="UAU2" s="818"/>
      <c r="UAV2" s="818"/>
      <c r="UAW2" s="818"/>
      <c r="UAX2" s="818"/>
      <c r="UAY2" s="818"/>
      <c r="UAZ2" s="818"/>
      <c r="UBA2" s="818"/>
      <c r="UBB2" s="818"/>
      <c r="UBC2" s="818"/>
      <c r="UBD2" s="818"/>
      <c r="UBE2" s="818"/>
      <c r="UBF2" s="818"/>
      <c r="UBG2" s="818"/>
      <c r="UBH2" s="818"/>
      <c r="UBI2" s="818"/>
      <c r="UBJ2" s="818"/>
      <c r="UBK2" s="818"/>
      <c r="UBL2" s="818"/>
      <c r="UBM2" s="818"/>
      <c r="UBN2" s="818"/>
      <c r="UBO2" s="818"/>
      <c r="UBP2" s="818"/>
      <c r="UBQ2" s="818"/>
      <c r="UBR2" s="818"/>
      <c r="UBS2" s="818"/>
      <c r="UBT2" s="818"/>
      <c r="UBU2" s="818"/>
      <c r="UBV2" s="818"/>
      <c r="UBW2" s="818"/>
      <c r="UBX2" s="818"/>
      <c r="UBY2" s="818"/>
      <c r="UBZ2" s="818"/>
      <c r="UCA2" s="818"/>
      <c r="UCB2" s="818"/>
      <c r="UCC2" s="818"/>
      <c r="UCD2" s="818"/>
      <c r="UCE2" s="818"/>
      <c r="UCF2" s="818"/>
      <c r="UCG2" s="818"/>
      <c r="UCH2" s="818"/>
      <c r="UCI2" s="818"/>
      <c r="UCJ2" s="818"/>
      <c r="UCK2" s="818"/>
      <c r="UCL2" s="818"/>
      <c r="UCM2" s="818"/>
      <c r="UCN2" s="818"/>
      <c r="UCO2" s="818"/>
      <c r="UCP2" s="818"/>
      <c r="UCQ2" s="818"/>
      <c r="UCR2" s="818"/>
      <c r="UCS2" s="818"/>
      <c r="UCT2" s="818"/>
      <c r="UCU2" s="818"/>
      <c r="UCV2" s="818"/>
      <c r="UCW2" s="818"/>
      <c r="UCX2" s="818"/>
      <c r="UCY2" s="818"/>
      <c r="UCZ2" s="818"/>
      <c r="UDA2" s="818"/>
      <c r="UDB2" s="818"/>
      <c r="UDC2" s="818"/>
      <c r="UDD2" s="818"/>
      <c r="UDE2" s="818"/>
      <c r="UDF2" s="818"/>
      <c r="UDG2" s="818"/>
      <c r="UDH2" s="818"/>
      <c r="UDI2" s="818"/>
      <c r="UDJ2" s="818"/>
      <c r="UDK2" s="818"/>
      <c r="UDL2" s="818"/>
      <c r="UDM2" s="818"/>
      <c r="UDN2" s="818"/>
      <c r="UDO2" s="818"/>
      <c r="UDP2" s="818"/>
      <c r="UDQ2" s="818"/>
      <c r="UDR2" s="818"/>
      <c r="UDS2" s="818"/>
      <c r="UDT2" s="818"/>
      <c r="UDU2" s="818"/>
      <c r="UDV2" s="818"/>
      <c r="UDW2" s="818"/>
      <c r="UDX2" s="818"/>
      <c r="UDY2" s="818"/>
      <c r="UDZ2" s="818"/>
      <c r="UEA2" s="818"/>
      <c r="UEB2" s="818"/>
      <c r="UEC2" s="818"/>
      <c r="UED2" s="818"/>
      <c r="UEE2" s="818"/>
      <c r="UEF2" s="818"/>
      <c r="UEG2" s="818"/>
      <c r="UEH2" s="818"/>
      <c r="UEI2" s="818"/>
      <c r="UEJ2" s="818"/>
      <c r="UEK2" s="818"/>
      <c r="UEL2" s="818"/>
      <c r="UEM2" s="818"/>
      <c r="UEN2" s="818"/>
      <c r="UEO2" s="818"/>
      <c r="UEP2" s="818"/>
      <c r="UEQ2" s="818"/>
      <c r="UER2" s="818"/>
      <c r="UES2" s="818"/>
      <c r="UET2" s="818"/>
      <c r="UEU2" s="818"/>
      <c r="UEV2" s="818"/>
      <c r="UEW2" s="818"/>
      <c r="UEX2" s="818"/>
      <c r="UEY2" s="818"/>
      <c r="UEZ2" s="818"/>
      <c r="UFA2" s="818"/>
      <c r="UFB2" s="818"/>
      <c r="UFC2" s="818"/>
      <c r="UFD2" s="818"/>
      <c r="UFE2" s="818"/>
      <c r="UFF2" s="818"/>
      <c r="UFG2" s="818"/>
      <c r="UFH2" s="818"/>
      <c r="UFI2" s="818"/>
      <c r="UFJ2" s="818"/>
      <c r="UFK2" s="818"/>
      <c r="UFL2" s="818"/>
      <c r="UFM2" s="818"/>
      <c r="UFN2" s="818"/>
      <c r="UFO2" s="818"/>
      <c r="UFP2" s="818"/>
      <c r="UFQ2" s="818"/>
      <c r="UFR2" s="818"/>
      <c r="UFS2" s="818"/>
      <c r="UFT2" s="818"/>
      <c r="UFU2" s="818"/>
      <c r="UFV2" s="818"/>
      <c r="UFW2" s="818"/>
      <c r="UFX2" s="818"/>
      <c r="UFY2" s="818"/>
      <c r="UFZ2" s="818"/>
      <c r="UGA2" s="818"/>
      <c r="UGB2" s="818"/>
      <c r="UGC2" s="818"/>
      <c r="UGD2" s="818"/>
      <c r="UGE2" s="818"/>
      <c r="UGF2" s="818"/>
      <c r="UGG2" s="818"/>
      <c r="UGH2" s="818"/>
      <c r="UGI2" s="818"/>
      <c r="UGJ2" s="818"/>
      <c r="UGK2" s="818"/>
      <c r="UGL2" s="818"/>
      <c r="UGM2" s="818"/>
      <c r="UGN2" s="818"/>
      <c r="UGO2" s="818"/>
      <c r="UGP2" s="818"/>
      <c r="UGQ2" s="818"/>
      <c r="UGR2" s="818"/>
      <c r="UGS2" s="818"/>
      <c r="UGT2" s="818"/>
      <c r="UGU2" s="818"/>
      <c r="UGV2" s="818"/>
      <c r="UGW2" s="818"/>
      <c r="UGX2" s="818"/>
      <c r="UGY2" s="818"/>
      <c r="UGZ2" s="818"/>
      <c r="UHA2" s="818"/>
      <c r="UHB2" s="818"/>
      <c r="UHC2" s="818"/>
      <c r="UHD2" s="818"/>
      <c r="UHE2" s="818"/>
      <c r="UHF2" s="818"/>
      <c r="UHG2" s="818"/>
      <c r="UHH2" s="818"/>
      <c r="UHI2" s="818"/>
      <c r="UHJ2" s="818"/>
      <c r="UHK2" s="818"/>
      <c r="UHL2" s="818"/>
      <c r="UHM2" s="818"/>
      <c r="UHN2" s="818"/>
      <c r="UHO2" s="818"/>
      <c r="UHP2" s="818"/>
      <c r="UHQ2" s="818"/>
      <c r="UHR2" s="818"/>
      <c r="UHS2" s="818"/>
      <c r="UHT2" s="818"/>
      <c r="UHU2" s="818"/>
      <c r="UHV2" s="818"/>
      <c r="UHW2" s="818"/>
      <c r="UHX2" s="818"/>
      <c r="UHY2" s="818"/>
      <c r="UHZ2" s="818"/>
      <c r="UIA2" s="818"/>
      <c r="UIB2" s="818"/>
      <c r="UIC2" s="818"/>
      <c r="UID2" s="818"/>
      <c r="UIE2" s="818"/>
      <c r="UIF2" s="818"/>
      <c r="UIG2" s="818"/>
      <c r="UIH2" s="818"/>
      <c r="UII2" s="818"/>
      <c r="UIJ2" s="818"/>
      <c r="UIK2" s="818"/>
      <c r="UIL2" s="818"/>
      <c r="UIM2" s="818"/>
      <c r="UIN2" s="818"/>
      <c r="UIO2" s="818"/>
      <c r="UIP2" s="818"/>
      <c r="UIQ2" s="818"/>
      <c r="UIR2" s="818"/>
      <c r="UIS2" s="818"/>
      <c r="UIT2" s="818"/>
      <c r="UIU2" s="818"/>
      <c r="UIV2" s="818"/>
      <c r="UIW2" s="818"/>
      <c r="UIX2" s="818"/>
      <c r="UIY2" s="818"/>
      <c r="UIZ2" s="818"/>
      <c r="UJA2" s="818"/>
      <c r="UJB2" s="818"/>
      <c r="UJC2" s="818"/>
      <c r="UJD2" s="818"/>
      <c r="UJE2" s="818"/>
      <c r="UJF2" s="818"/>
      <c r="UJG2" s="818"/>
      <c r="UJH2" s="818"/>
      <c r="UJI2" s="818"/>
      <c r="UJJ2" s="818"/>
      <c r="UJK2" s="818"/>
      <c r="UJL2" s="818"/>
      <c r="UJM2" s="818"/>
      <c r="UJN2" s="818"/>
      <c r="UJO2" s="818"/>
      <c r="UJP2" s="818"/>
      <c r="UJQ2" s="818"/>
      <c r="UJR2" s="818"/>
      <c r="UJS2" s="818"/>
      <c r="UJT2" s="818"/>
      <c r="UJU2" s="818"/>
      <c r="UJV2" s="818"/>
      <c r="UJW2" s="818"/>
      <c r="UJX2" s="818"/>
      <c r="UJY2" s="818"/>
      <c r="UJZ2" s="818"/>
      <c r="UKA2" s="818"/>
      <c r="UKB2" s="818"/>
      <c r="UKC2" s="818"/>
      <c r="UKD2" s="818"/>
      <c r="UKE2" s="818"/>
      <c r="UKF2" s="818"/>
      <c r="UKG2" s="818"/>
      <c r="UKH2" s="818"/>
      <c r="UKI2" s="818"/>
      <c r="UKJ2" s="818"/>
      <c r="UKK2" s="818"/>
      <c r="UKL2" s="818"/>
      <c r="UKM2" s="818"/>
      <c r="UKN2" s="818"/>
      <c r="UKO2" s="818"/>
      <c r="UKP2" s="818"/>
      <c r="UKQ2" s="818"/>
      <c r="UKR2" s="818"/>
      <c r="UKS2" s="818"/>
      <c r="UKT2" s="818"/>
      <c r="UKU2" s="818"/>
      <c r="UKV2" s="818"/>
      <c r="UKW2" s="818"/>
      <c r="UKX2" s="818"/>
      <c r="UKY2" s="818"/>
      <c r="UKZ2" s="818"/>
      <c r="ULA2" s="818"/>
      <c r="ULB2" s="818"/>
      <c r="ULC2" s="818"/>
      <c r="ULD2" s="818"/>
      <c r="ULE2" s="818"/>
      <c r="ULF2" s="818"/>
      <c r="ULG2" s="818"/>
      <c r="ULH2" s="818"/>
      <c r="ULI2" s="818"/>
      <c r="ULJ2" s="818"/>
      <c r="ULK2" s="818"/>
      <c r="ULL2" s="818"/>
      <c r="ULM2" s="818"/>
      <c r="ULN2" s="818"/>
      <c r="ULO2" s="818"/>
      <c r="ULP2" s="818"/>
      <c r="ULQ2" s="818"/>
      <c r="ULR2" s="818"/>
      <c r="ULS2" s="818"/>
      <c r="ULT2" s="818"/>
      <c r="ULU2" s="818"/>
      <c r="ULV2" s="818"/>
      <c r="ULW2" s="818"/>
      <c r="ULX2" s="818"/>
      <c r="ULY2" s="818"/>
      <c r="ULZ2" s="818"/>
      <c r="UMA2" s="818"/>
      <c r="UMB2" s="818"/>
      <c r="UMC2" s="818"/>
      <c r="UMD2" s="818"/>
      <c r="UME2" s="818"/>
      <c r="UMF2" s="818"/>
      <c r="UMG2" s="818"/>
      <c r="UMH2" s="818"/>
      <c r="UMI2" s="818"/>
      <c r="UMJ2" s="818"/>
      <c r="UMK2" s="818"/>
      <c r="UML2" s="818"/>
      <c r="UMM2" s="818"/>
      <c r="UMN2" s="818"/>
      <c r="UMO2" s="818"/>
      <c r="UMP2" s="818"/>
      <c r="UMQ2" s="818"/>
      <c r="UMR2" s="818"/>
      <c r="UMS2" s="818"/>
      <c r="UMT2" s="818"/>
      <c r="UMU2" s="818"/>
      <c r="UMV2" s="818"/>
      <c r="UMW2" s="818"/>
      <c r="UMX2" s="818"/>
      <c r="UMY2" s="818"/>
      <c r="UMZ2" s="818"/>
      <c r="UNA2" s="818"/>
      <c r="UNB2" s="818"/>
      <c r="UNC2" s="818"/>
      <c r="UND2" s="818"/>
      <c r="UNE2" s="818"/>
      <c r="UNF2" s="818"/>
      <c r="UNG2" s="818"/>
      <c r="UNH2" s="818"/>
      <c r="UNI2" s="818"/>
      <c r="UNJ2" s="818"/>
      <c r="UNK2" s="818"/>
      <c r="UNL2" s="818"/>
      <c r="UNM2" s="818"/>
      <c r="UNN2" s="818"/>
      <c r="UNO2" s="818"/>
      <c r="UNP2" s="818"/>
      <c r="UNQ2" s="818"/>
      <c r="UNR2" s="818"/>
      <c r="UNS2" s="818"/>
      <c r="UNT2" s="818"/>
      <c r="UNU2" s="818"/>
      <c r="UNV2" s="818"/>
      <c r="UNW2" s="818"/>
      <c r="UNX2" s="818"/>
      <c r="UNY2" s="818"/>
      <c r="UNZ2" s="818"/>
      <c r="UOA2" s="818"/>
      <c r="UOB2" s="818"/>
      <c r="UOC2" s="818"/>
      <c r="UOD2" s="818"/>
      <c r="UOE2" s="818"/>
      <c r="UOF2" s="818"/>
      <c r="UOG2" s="818"/>
      <c r="UOH2" s="818"/>
      <c r="UOI2" s="818"/>
      <c r="UOJ2" s="818"/>
      <c r="UOK2" s="818"/>
      <c r="UOL2" s="818"/>
      <c r="UOM2" s="818"/>
      <c r="UON2" s="818"/>
      <c r="UOO2" s="818"/>
      <c r="UOP2" s="818"/>
      <c r="UOQ2" s="818"/>
      <c r="UOR2" s="818"/>
      <c r="UOS2" s="818"/>
      <c r="UOT2" s="818"/>
      <c r="UOU2" s="818"/>
      <c r="UOV2" s="818"/>
      <c r="UOW2" s="818"/>
      <c r="UOX2" s="818"/>
      <c r="UOY2" s="818"/>
      <c r="UOZ2" s="818"/>
      <c r="UPA2" s="818"/>
      <c r="UPB2" s="818"/>
      <c r="UPC2" s="818"/>
      <c r="UPD2" s="818"/>
      <c r="UPE2" s="818"/>
      <c r="UPF2" s="818"/>
      <c r="UPG2" s="818"/>
      <c r="UPH2" s="818"/>
      <c r="UPI2" s="818"/>
      <c r="UPJ2" s="818"/>
      <c r="UPK2" s="818"/>
      <c r="UPL2" s="818"/>
      <c r="UPM2" s="818"/>
      <c r="UPN2" s="818"/>
      <c r="UPO2" s="818"/>
      <c r="UPP2" s="818"/>
      <c r="UPQ2" s="818"/>
      <c r="UPR2" s="818"/>
      <c r="UPS2" s="818"/>
      <c r="UPT2" s="818"/>
      <c r="UPU2" s="818"/>
      <c r="UPV2" s="818"/>
      <c r="UPW2" s="818"/>
      <c r="UPX2" s="818"/>
      <c r="UPY2" s="818"/>
      <c r="UPZ2" s="818"/>
      <c r="UQA2" s="818"/>
      <c r="UQB2" s="818"/>
      <c r="UQC2" s="818"/>
      <c r="UQD2" s="818"/>
      <c r="UQE2" s="818"/>
      <c r="UQF2" s="818"/>
      <c r="UQG2" s="818"/>
      <c r="UQH2" s="818"/>
      <c r="UQI2" s="818"/>
      <c r="UQJ2" s="818"/>
      <c r="UQK2" s="818"/>
      <c r="UQL2" s="818"/>
      <c r="UQM2" s="818"/>
      <c r="UQN2" s="818"/>
      <c r="UQO2" s="818"/>
      <c r="UQP2" s="818"/>
      <c r="UQQ2" s="818"/>
      <c r="UQR2" s="818"/>
      <c r="UQS2" s="818"/>
      <c r="UQT2" s="818"/>
      <c r="UQU2" s="818"/>
      <c r="UQV2" s="818"/>
      <c r="UQW2" s="818"/>
      <c r="UQX2" s="818"/>
      <c r="UQY2" s="818"/>
      <c r="UQZ2" s="818"/>
      <c r="URA2" s="818"/>
      <c r="URB2" s="818"/>
      <c r="URC2" s="818"/>
      <c r="URD2" s="818"/>
      <c r="URE2" s="818"/>
      <c r="URF2" s="818"/>
      <c r="URG2" s="818"/>
      <c r="URH2" s="818"/>
      <c r="URI2" s="818"/>
      <c r="URJ2" s="818"/>
      <c r="URK2" s="818"/>
      <c r="URL2" s="818"/>
      <c r="URM2" s="818"/>
      <c r="URN2" s="818"/>
      <c r="URO2" s="818"/>
      <c r="URP2" s="818"/>
      <c r="URQ2" s="818"/>
      <c r="URR2" s="818"/>
      <c r="URS2" s="818"/>
      <c r="URT2" s="818"/>
      <c r="URU2" s="818"/>
      <c r="URV2" s="818"/>
      <c r="URW2" s="818"/>
      <c r="URX2" s="818"/>
      <c r="URY2" s="818"/>
      <c r="URZ2" s="818"/>
      <c r="USA2" s="818"/>
      <c r="USB2" s="818"/>
      <c r="USC2" s="818"/>
      <c r="USD2" s="818"/>
      <c r="USE2" s="818"/>
      <c r="USF2" s="818"/>
      <c r="USG2" s="818"/>
      <c r="USH2" s="818"/>
      <c r="USI2" s="818"/>
      <c r="USJ2" s="818"/>
      <c r="USK2" s="818"/>
      <c r="USL2" s="818"/>
      <c r="USM2" s="818"/>
      <c r="USN2" s="818"/>
      <c r="USO2" s="818"/>
      <c r="USP2" s="818"/>
      <c r="USQ2" s="818"/>
      <c r="USR2" s="818"/>
      <c r="USS2" s="818"/>
      <c r="UST2" s="818"/>
      <c r="USU2" s="818"/>
      <c r="USV2" s="818"/>
      <c r="USW2" s="818"/>
      <c r="USX2" s="818"/>
      <c r="USY2" s="818"/>
      <c r="USZ2" s="818"/>
      <c r="UTA2" s="818"/>
      <c r="UTB2" s="818"/>
      <c r="UTC2" s="818"/>
      <c r="UTD2" s="818"/>
      <c r="UTE2" s="818"/>
      <c r="UTF2" s="818"/>
      <c r="UTG2" s="818"/>
      <c r="UTH2" s="818"/>
      <c r="UTI2" s="818"/>
      <c r="UTJ2" s="818"/>
      <c r="UTK2" s="818"/>
      <c r="UTL2" s="818"/>
      <c r="UTM2" s="818"/>
      <c r="UTN2" s="818"/>
      <c r="UTO2" s="818"/>
      <c r="UTP2" s="818"/>
      <c r="UTQ2" s="818"/>
      <c r="UTR2" s="818"/>
      <c r="UTS2" s="818"/>
      <c r="UTT2" s="818"/>
      <c r="UTU2" s="818"/>
      <c r="UTV2" s="818"/>
      <c r="UTW2" s="818"/>
      <c r="UTX2" s="818"/>
      <c r="UTY2" s="818"/>
      <c r="UTZ2" s="818"/>
      <c r="UUA2" s="818"/>
      <c r="UUB2" s="818"/>
      <c r="UUC2" s="818"/>
      <c r="UUD2" s="818"/>
      <c r="UUE2" s="818"/>
      <c r="UUF2" s="818"/>
      <c r="UUG2" s="818"/>
      <c r="UUH2" s="818"/>
      <c r="UUI2" s="818"/>
      <c r="UUJ2" s="818"/>
      <c r="UUK2" s="818"/>
      <c r="UUL2" s="818"/>
      <c r="UUM2" s="818"/>
      <c r="UUN2" s="818"/>
      <c r="UUO2" s="818"/>
      <c r="UUP2" s="818"/>
      <c r="UUQ2" s="818"/>
      <c r="UUR2" s="818"/>
      <c r="UUS2" s="818"/>
      <c r="UUT2" s="818"/>
      <c r="UUU2" s="818"/>
      <c r="UUV2" s="818"/>
      <c r="UUW2" s="818"/>
      <c r="UUX2" s="818"/>
      <c r="UUY2" s="818"/>
      <c r="UUZ2" s="818"/>
      <c r="UVA2" s="818"/>
      <c r="UVB2" s="818"/>
      <c r="UVC2" s="818"/>
      <c r="UVD2" s="818"/>
      <c r="UVE2" s="818"/>
      <c r="UVF2" s="818"/>
      <c r="UVG2" s="818"/>
      <c r="UVH2" s="818"/>
      <c r="UVI2" s="818"/>
      <c r="UVJ2" s="818"/>
      <c r="UVK2" s="818"/>
      <c r="UVL2" s="818"/>
      <c r="UVM2" s="818"/>
      <c r="UVN2" s="818"/>
      <c r="UVO2" s="818"/>
      <c r="UVP2" s="818"/>
      <c r="UVQ2" s="818"/>
      <c r="UVR2" s="818"/>
      <c r="UVS2" s="818"/>
      <c r="UVT2" s="818"/>
      <c r="UVU2" s="818"/>
      <c r="UVV2" s="818"/>
      <c r="UVW2" s="818"/>
      <c r="UVX2" s="818"/>
      <c r="UVY2" s="818"/>
      <c r="UVZ2" s="818"/>
      <c r="UWA2" s="818"/>
      <c r="UWB2" s="818"/>
      <c r="UWC2" s="818"/>
      <c r="UWD2" s="818"/>
      <c r="UWE2" s="818"/>
      <c r="UWF2" s="818"/>
      <c r="UWG2" s="818"/>
      <c r="UWH2" s="818"/>
      <c r="UWI2" s="818"/>
      <c r="UWJ2" s="818"/>
      <c r="UWK2" s="818"/>
      <c r="UWL2" s="818"/>
      <c r="UWM2" s="818"/>
      <c r="UWN2" s="818"/>
      <c r="UWO2" s="818"/>
      <c r="UWP2" s="818"/>
      <c r="UWQ2" s="818"/>
      <c r="UWR2" s="818"/>
      <c r="UWS2" s="818"/>
      <c r="UWT2" s="818"/>
      <c r="UWU2" s="818"/>
      <c r="UWV2" s="818"/>
      <c r="UWW2" s="818"/>
      <c r="UWX2" s="818"/>
      <c r="UWY2" s="818"/>
      <c r="UWZ2" s="818"/>
      <c r="UXA2" s="818"/>
      <c r="UXB2" s="818"/>
      <c r="UXC2" s="818"/>
      <c r="UXD2" s="818"/>
      <c r="UXE2" s="818"/>
      <c r="UXF2" s="818"/>
      <c r="UXG2" s="818"/>
      <c r="UXH2" s="818"/>
      <c r="UXI2" s="818"/>
      <c r="UXJ2" s="818"/>
      <c r="UXK2" s="818"/>
      <c r="UXL2" s="818"/>
      <c r="UXM2" s="818"/>
      <c r="UXN2" s="818"/>
      <c r="UXO2" s="818"/>
      <c r="UXP2" s="818"/>
      <c r="UXQ2" s="818"/>
      <c r="UXR2" s="818"/>
      <c r="UXS2" s="818"/>
      <c r="UXT2" s="818"/>
      <c r="UXU2" s="818"/>
      <c r="UXV2" s="818"/>
      <c r="UXW2" s="818"/>
      <c r="UXX2" s="818"/>
      <c r="UXY2" s="818"/>
      <c r="UXZ2" s="818"/>
      <c r="UYA2" s="818"/>
      <c r="UYB2" s="818"/>
      <c r="UYC2" s="818"/>
      <c r="UYD2" s="818"/>
      <c r="UYE2" s="818"/>
      <c r="UYF2" s="818"/>
      <c r="UYG2" s="818"/>
      <c r="UYH2" s="818"/>
      <c r="UYI2" s="818"/>
      <c r="UYJ2" s="818"/>
      <c r="UYK2" s="818"/>
      <c r="UYL2" s="818"/>
      <c r="UYM2" s="818"/>
      <c r="UYN2" s="818"/>
      <c r="UYO2" s="818"/>
      <c r="UYP2" s="818"/>
      <c r="UYQ2" s="818"/>
      <c r="UYR2" s="818"/>
      <c r="UYS2" s="818"/>
      <c r="UYT2" s="818"/>
      <c r="UYU2" s="818"/>
      <c r="UYV2" s="818"/>
      <c r="UYW2" s="818"/>
      <c r="UYX2" s="818"/>
      <c r="UYY2" s="818"/>
      <c r="UYZ2" s="818"/>
      <c r="UZA2" s="818"/>
      <c r="UZB2" s="818"/>
      <c r="UZC2" s="818"/>
      <c r="UZD2" s="818"/>
      <c r="UZE2" s="818"/>
      <c r="UZF2" s="818"/>
      <c r="UZG2" s="818"/>
      <c r="UZH2" s="818"/>
      <c r="UZI2" s="818"/>
      <c r="UZJ2" s="818"/>
      <c r="UZK2" s="818"/>
      <c r="UZL2" s="818"/>
      <c r="UZM2" s="818"/>
      <c r="UZN2" s="818"/>
      <c r="UZO2" s="818"/>
      <c r="UZP2" s="818"/>
      <c r="UZQ2" s="818"/>
      <c r="UZR2" s="818"/>
      <c r="UZS2" s="818"/>
      <c r="UZT2" s="818"/>
      <c r="UZU2" s="818"/>
      <c r="UZV2" s="818"/>
      <c r="UZW2" s="818"/>
      <c r="UZX2" s="818"/>
      <c r="UZY2" s="818"/>
      <c r="UZZ2" s="818"/>
      <c r="VAA2" s="818"/>
      <c r="VAB2" s="818"/>
      <c r="VAC2" s="818"/>
      <c r="VAD2" s="818"/>
      <c r="VAE2" s="818"/>
      <c r="VAF2" s="818"/>
      <c r="VAG2" s="818"/>
      <c r="VAH2" s="818"/>
      <c r="VAI2" s="818"/>
      <c r="VAJ2" s="818"/>
      <c r="VAK2" s="818"/>
      <c r="VAL2" s="818"/>
      <c r="VAM2" s="818"/>
      <c r="VAN2" s="818"/>
      <c r="VAO2" s="818"/>
      <c r="VAP2" s="818"/>
      <c r="VAQ2" s="818"/>
      <c r="VAR2" s="818"/>
      <c r="VAS2" s="818"/>
      <c r="VAT2" s="818"/>
      <c r="VAU2" s="818"/>
      <c r="VAV2" s="818"/>
      <c r="VAW2" s="818"/>
      <c r="VAX2" s="818"/>
      <c r="VAY2" s="818"/>
      <c r="VAZ2" s="818"/>
      <c r="VBA2" s="818"/>
      <c r="VBB2" s="818"/>
      <c r="VBC2" s="818"/>
      <c r="VBD2" s="818"/>
      <c r="VBE2" s="818"/>
      <c r="VBF2" s="818"/>
      <c r="VBG2" s="818"/>
      <c r="VBH2" s="818"/>
      <c r="VBI2" s="818"/>
      <c r="VBJ2" s="818"/>
      <c r="VBK2" s="818"/>
      <c r="VBL2" s="818"/>
      <c r="VBM2" s="818"/>
      <c r="VBN2" s="818"/>
      <c r="VBO2" s="818"/>
      <c r="VBP2" s="818"/>
      <c r="VBQ2" s="818"/>
      <c r="VBR2" s="818"/>
      <c r="VBS2" s="818"/>
      <c r="VBT2" s="818"/>
      <c r="VBU2" s="818"/>
      <c r="VBV2" s="818"/>
      <c r="VBW2" s="818"/>
      <c r="VBX2" s="818"/>
      <c r="VBY2" s="818"/>
      <c r="VBZ2" s="818"/>
      <c r="VCA2" s="818"/>
      <c r="VCB2" s="818"/>
      <c r="VCC2" s="818"/>
      <c r="VCD2" s="818"/>
      <c r="VCE2" s="818"/>
      <c r="VCF2" s="818"/>
      <c r="VCG2" s="818"/>
      <c r="VCH2" s="818"/>
      <c r="VCI2" s="818"/>
      <c r="VCJ2" s="818"/>
      <c r="VCK2" s="818"/>
      <c r="VCL2" s="818"/>
      <c r="VCM2" s="818"/>
      <c r="VCN2" s="818"/>
      <c r="VCO2" s="818"/>
      <c r="VCP2" s="818"/>
      <c r="VCQ2" s="818"/>
      <c r="VCR2" s="818"/>
      <c r="VCS2" s="818"/>
      <c r="VCT2" s="818"/>
      <c r="VCU2" s="818"/>
      <c r="VCV2" s="818"/>
      <c r="VCW2" s="818"/>
      <c r="VCX2" s="818"/>
      <c r="VCY2" s="818"/>
      <c r="VCZ2" s="818"/>
      <c r="VDA2" s="818"/>
      <c r="VDB2" s="818"/>
      <c r="VDC2" s="818"/>
      <c r="VDD2" s="818"/>
      <c r="VDE2" s="818"/>
      <c r="VDF2" s="818"/>
      <c r="VDG2" s="818"/>
      <c r="VDH2" s="818"/>
      <c r="VDI2" s="818"/>
      <c r="VDJ2" s="818"/>
      <c r="VDK2" s="818"/>
      <c r="VDL2" s="818"/>
      <c r="VDM2" s="818"/>
      <c r="VDN2" s="818"/>
      <c r="VDO2" s="818"/>
      <c r="VDP2" s="818"/>
      <c r="VDQ2" s="818"/>
      <c r="VDR2" s="818"/>
      <c r="VDS2" s="818"/>
      <c r="VDT2" s="818"/>
      <c r="VDU2" s="818"/>
      <c r="VDV2" s="818"/>
      <c r="VDW2" s="818"/>
      <c r="VDX2" s="818"/>
      <c r="VDY2" s="818"/>
      <c r="VDZ2" s="818"/>
      <c r="VEA2" s="818"/>
      <c r="VEB2" s="818"/>
      <c r="VEC2" s="818"/>
      <c r="VED2" s="818"/>
      <c r="VEE2" s="818"/>
      <c r="VEF2" s="818"/>
      <c r="VEG2" s="818"/>
      <c r="VEH2" s="818"/>
      <c r="VEI2" s="818"/>
      <c r="VEJ2" s="818"/>
      <c r="VEK2" s="818"/>
      <c r="VEL2" s="818"/>
      <c r="VEM2" s="818"/>
      <c r="VEN2" s="818"/>
      <c r="VEO2" s="818"/>
      <c r="VEP2" s="818"/>
      <c r="VEQ2" s="818"/>
      <c r="VER2" s="818"/>
      <c r="VES2" s="818"/>
      <c r="VET2" s="818"/>
      <c r="VEU2" s="818"/>
      <c r="VEV2" s="818"/>
      <c r="VEW2" s="818"/>
      <c r="VEX2" s="818"/>
      <c r="VEY2" s="818"/>
      <c r="VEZ2" s="818"/>
      <c r="VFA2" s="818"/>
      <c r="VFB2" s="818"/>
      <c r="VFC2" s="818"/>
      <c r="VFD2" s="818"/>
      <c r="VFE2" s="818"/>
      <c r="VFF2" s="818"/>
      <c r="VFG2" s="818"/>
      <c r="VFH2" s="818"/>
      <c r="VFI2" s="818"/>
      <c r="VFJ2" s="818"/>
      <c r="VFK2" s="818"/>
      <c r="VFL2" s="818"/>
      <c r="VFM2" s="818"/>
      <c r="VFN2" s="818"/>
      <c r="VFO2" s="818"/>
      <c r="VFP2" s="818"/>
      <c r="VFQ2" s="818"/>
      <c r="VFR2" s="818"/>
      <c r="VFS2" s="818"/>
      <c r="VFT2" s="818"/>
      <c r="VFU2" s="818"/>
      <c r="VFV2" s="818"/>
      <c r="VFW2" s="818"/>
      <c r="VFX2" s="818"/>
      <c r="VFY2" s="818"/>
      <c r="VFZ2" s="818"/>
      <c r="VGA2" s="818"/>
      <c r="VGB2" s="818"/>
      <c r="VGC2" s="818"/>
      <c r="VGD2" s="818"/>
      <c r="VGE2" s="818"/>
      <c r="VGF2" s="818"/>
      <c r="VGG2" s="818"/>
      <c r="VGH2" s="818"/>
      <c r="VGI2" s="818"/>
      <c r="VGJ2" s="818"/>
      <c r="VGK2" s="818"/>
      <c r="VGL2" s="818"/>
      <c r="VGM2" s="818"/>
      <c r="VGN2" s="818"/>
      <c r="VGO2" s="818"/>
      <c r="VGP2" s="818"/>
      <c r="VGQ2" s="818"/>
      <c r="VGR2" s="818"/>
      <c r="VGS2" s="818"/>
      <c r="VGT2" s="818"/>
      <c r="VGU2" s="818"/>
      <c r="VGV2" s="818"/>
      <c r="VGW2" s="818"/>
      <c r="VGX2" s="818"/>
      <c r="VGY2" s="818"/>
      <c r="VGZ2" s="818"/>
      <c r="VHA2" s="818"/>
      <c r="VHB2" s="818"/>
      <c r="VHC2" s="818"/>
      <c r="VHD2" s="818"/>
      <c r="VHE2" s="818"/>
      <c r="VHF2" s="818"/>
      <c r="VHG2" s="818"/>
      <c r="VHH2" s="818"/>
      <c r="VHI2" s="818"/>
      <c r="VHJ2" s="818"/>
      <c r="VHK2" s="818"/>
      <c r="VHL2" s="818"/>
      <c r="VHM2" s="818"/>
      <c r="VHN2" s="818"/>
      <c r="VHO2" s="818"/>
      <c r="VHP2" s="818"/>
      <c r="VHQ2" s="818"/>
      <c r="VHR2" s="818"/>
      <c r="VHS2" s="818"/>
      <c r="VHT2" s="818"/>
      <c r="VHU2" s="818"/>
      <c r="VHV2" s="818"/>
      <c r="VHW2" s="818"/>
      <c r="VHX2" s="818"/>
      <c r="VHY2" s="818"/>
      <c r="VHZ2" s="818"/>
      <c r="VIA2" s="818"/>
      <c r="VIB2" s="818"/>
      <c r="VIC2" s="818"/>
      <c r="VID2" s="818"/>
      <c r="VIE2" s="818"/>
      <c r="VIF2" s="818"/>
      <c r="VIG2" s="818"/>
      <c r="VIH2" s="818"/>
      <c r="VII2" s="818"/>
      <c r="VIJ2" s="818"/>
      <c r="VIK2" s="818"/>
      <c r="VIL2" s="818"/>
      <c r="VIM2" s="818"/>
      <c r="VIN2" s="818"/>
      <c r="VIO2" s="818"/>
      <c r="VIP2" s="818"/>
      <c r="VIQ2" s="818"/>
      <c r="VIR2" s="818"/>
      <c r="VIS2" s="818"/>
      <c r="VIT2" s="818"/>
      <c r="VIU2" s="818"/>
      <c r="VIV2" s="818"/>
      <c r="VIW2" s="818"/>
      <c r="VIX2" s="818"/>
      <c r="VIY2" s="818"/>
      <c r="VIZ2" s="818"/>
      <c r="VJA2" s="818"/>
      <c r="VJB2" s="818"/>
      <c r="VJC2" s="818"/>
      <c r="VJD2" s="818"/>
      <c r="VJE2" s="818"/>
      <c r="VJF2" s="818"/>
      <c r="VJG2" s="818"/>
      <c r="VJH2" s="818"/>
      <c r="VJI2" s="818"/>
      <c r="VJJ2" s="818"/>
      <c r="VJK2" s="818"/>
      <c r="VJL2" s="818"/>
      <c r="VJM2" s="818"/>
      <c r="VJN2" s="818"/>
      <c r="VJO2" s="818"/>
      <c r="VJP2" s="818"/>
      <c r="VJQ2" s="818"/>
      <c r="VJR2" s="818"/>
      <c r="VJS2" s="818"/>
      <c r="VJT2" s="818"/>
      <c r="VJU2" s="818"/>
      <c r="VJV2" s="818"/>
      <c r="VJW2" s="818"/>
      <c r="VJX2" s="818"/>
      <c r="VJY2" s="818"/>
      <c r="VJZ2" s="818"/>
      <c r="VKA2" s="818"/>
      <c r="VKB2" s="818"/>
      <c r="VKC2" s="818"/>
      <c r="VKD2" s="818"/>
      <c r="VKE2" s="818"/>
      <c r="VKF2" s="818"/>
      <c r="VKG2" s="818"/>
      <c r="VKH2" s="818"/>
      <c r="VKI2" s="818"/>
      <c r="VKJ2" s="818"/>
      <c r="VKK2" s="818"/>
      <c r="VKL2" s="818"/>
      <c r="VKM2" s="818"/>
      <c r="VKN2" s="818"/>
      <c r="VKO2" s="818"/>
      <c r="VKP2" s="818"/>
      <c r="VKQ2" s="818"/>
      <c r="VKR2" s="818"/>
      <c r="VKS2" s="818"/>
      <c r="VKT2" s="818"/>
      <c r="VKU2" s="818"/>
      <c r="VKV2" s="818"/>
      <c r="VKW2" s="818"/>
      <c r="VKX2" s="818"/>
      <c r="VKY2" s="818"/>
      <c r="VKZ2" s="818"/>
      <c r="VLA2" s="818"/>
      <c r="VLB2" s="818"/>
      <c r="VLC2" s="818"/>
      <c r="VLD2" s="818"/>
      <c r="VLE2" s="818"/>
      <c r="VLF2" s="818"/>
      <c r="VLG2" s="818"/>
      <c r="VLH2" s="818"/>
      <c r="VLI2" s="818"/>
      <c r="VLJ2" s="818"/>
      <c r="VLK2" s="818"/>
      <c r="VLL2" s="818"/>
      <c r="VLM2" s="818"/>
      <c r="VLN2" s="818"/>
      <c r="VLO2" s="818"/>
      <c r="VLP2" s="818"/>
      <c r="VLQ2" s="818"/>
      <c r="VLR2" s="818"/>
      <c r="VLS2" s="818"/>
      <c r="VLT2" s="818"/>
      <c r="VLU2" s="818"/>
      <c r="VLV2" s="818"/>
      <c r="VLW2" s="818"/>
      <c r="VLX2" s="818"/>
      <c r="VLY2" s="818"/>
      <c r="VLZ2" s="818"/>
      <c r="VMA2" s="818"/>
      <c r="VMB2" s="818"/>
      <c r="VMC2" s="818"/>
      <c r="VMD2" s="818"/>
      <c r="VME2" s="818"/>
      <c r="VMF2" s="818"/>
      <c r="VMG2" s="818"/>
      <c r="VMH2" s="818"/>
      <c r="VMI2" s="818"/>
      <c r="VMJ2" s="818"/>
      <c r="VMK2" s="818"/>
      <c r="VML2" s="818"/>
      <c r="VMM2" s="818"/>
      <c r="VMN2" s="818"/>
      <c r="VMO2" s="818"/>
      <c r="VMP2" s="818"/>
      <c r="VMQ2" s="818"/>
      <c r="VMR2" s="818"/>
      <c r="VMS2" s="818"/>
      <c r="VMT2" s="818"/>
      <c r="VMU2" s="818"/>
      <c r="VMV2" s="818"/>
      <c r="VMW2" s="818"/>
      <c r="VMX2" s="818"/>
      <c r="VMY2" s="818"/>
      <c r="VMZ2" s="818"/>
      <c r="VNA2" s="818"/>
      <c r="VNB2" s="818"/>
      <c r="VNC2" s="818"/>
      <c r="VND2" s="818"/>
      <c r="VNE2" s="818"/>
      <c r="VNF2" s="818"/>
      <c r="VNG2" s="818"/>
      <c r="VNH2" s="818"/>
      <c r="VNI2" s="818"/>
      <c r="VNJ2" s="818"/>
      <c r="VNK2" s="818"/>
      <c r="VNL2" s="818"/>
      <c r="VNM2" s="818"/>
      <c r="VNN2" s="818"/>
      <c r="VNO2" s="818"/>
      <c r="VNP2" s="818"/>
      <c r="VNQ2" s="818"/>
      <c r="VNR2" s="818"/>
      <c r="VNS2" s="818"/>
      <c r="VNT2" s="818"/>
      <c r="VNU2" s="818"/>
      <c r="VNV2" s="818"/>
      <c r="VNW2" s="818"/>
      <c r="VNX2" s="818"/>
      <c r="VNY2" s="818"/>
      <c r="VNZ2" s="818"/>
      <c r="VOA2" s="818"/>
      <c r="VOB2" s="818"/>
      <c r="VOC2" s="818"/>
      <c r="VOD2" s="818"/>
      <c r="VOE2" s="818"/>
      <c r="VOF2" s="818"/>
      <c r="VOG2" s="818"/>
      <c r="VOH2" s="818"/>
      <c r="VOI2" s="818"/>
      <c r="VOJ2" s="818"/>
      <c r="VOK2" s="818"/>
      <c r="VOL2" s="818"/>
      <c r="VOM2" s="818"/>
      <c r="VON2" s="818"/>
      <c r="VOO2" s="818"/>
      <c r="VOP2" s="818"/>
      <c r="VOQ2" s="818"/>
      <c r="VOR2" s="818"/>
      <c r="VOS2" s="818"/>
      <c r="VOT2" s="818"/>
      <c r="VOU2" s="818"/>
      <c r="VOV2" s="818"/>
      <c r="VOW2" s="818"/>
      <c r="VOX2" s="818"/>
      <c r="VOY2" s="818"/>
      <c r="VOZ2" s="818"/>
      <c r="VPA2" s="818"/>
      <c r="VPB2" s="818"/>
      <c r="VPC2" s="818"/>
      <c r="VPD2" s="818"/>
      <c r="VPE2" s="818"/>
      <c r="VPF2" s="818"/>
      <c r="VPG2" s="818"/>
      <c r="VPH2" s="818"/>
      <c r="VPI2" s="818"/>
      <c r="VPJ2" s="818"/>
      <c r="VPK2" s="818"/>
      <c r="VPL2" s="818"/>
      <c r="VPM2" s="818"/>
      <c r="VPN2" s="818"/>
      <c r="VPO2" s="818"/>
      <c r="VPP2" s="818"/>
      <c r="VPQ2" s="818"/>
      <c r="VPR2" s="818"/>
      <c r="VPS2" s="818"/>
      <c r="VPT2" s="818"/>
      <c r="VPU2" s="818"/>
      <c r="VPV2" s="818"/>
      <c r="VPW2" s="818"/>
      <c r="VPX2" s="818"/>
      <c r="VPY2" s="818"/>
      <c r="VPZ2" s="818"/>
      <c r="VQA2" s="818"/>
      <c r="VQB2" s="818"/>
      <c r="VQC2" s="818"/>
      <c r="VQD2" s="818"/>
      <c r="VQE2" s="818"/>
      <c r="VQF2" s="818"/>
      <c r="VQG2" s="818"/>
      <c r="VQH2" s="818"/>
      <c r="VQI2" s="818"/>
      <c r="VQJ2" s="818"/>
      <c r="VQK2" s="818"/>
      <c r="VQL2" s="818"/>
      <c r="VQM2" s="818"/>
      <c r="VQN2" s="818"/>
      <c r="VQO2" s="818"/>
      <c r="VQP2" s="818"/>
      <c r="VQQ2" s="818"/>
      <c r="VQR2" s="818"/>
      <c r="VQS2" s="818"/>
      <c r="VQT2" s="818"/>
      <c r="VQU2" s="818"/>
      <c r="VQV2" s="818"/>
      <c r="VQW2" s="818"/>
      <c r="VQX2" s="818"/>
      <c r="VQY2" s="818"/>
      <c r="VQZ2" s="818"/>
      <c r="VRA2" s="818"/>
      <c r="VRB2" s="818"/>
      <c r="VRC2" s="818"/>
      <c r="VRD2" s="818"/>
      <c r="VRE2" s="818"/>
      <c r="VRF2" s="818"/>
      <c r="VRG2" s="818"/>
      <c r="VRH2" s="818"/>
      <c r="VRI2" s="818"/>
      <c r="VRJ2" s="818"/>
      <c r="VRK2" s="818"/>
      <c r="VRL2" s="818"/>
      <c r="VRM2" s="818"/>
      <c r="VRN2" s="818"/>
      <c r="VRO2" s="818"/>
      <c r="VRP2" s="818"/>
      <c r="VRQ2" s="818"/>
      <c r="VRR2" s="818"/>
      <c r="VRS2" s="818"/>
      <c r="VRT2" s="818"/>
      <c r="VRU2" s="818"/>
      <c r="VRV2" s="818"/>
      <c r="VRW2" s="818"/>
      <c r="VRX2" s="818"/>
      <c r="VRY2" s="818"/>
      <c r="VRZ2" s="818"/>
      <c r="VSA2" s="818"/>
      <c r="VSB2" s="818"/>
      <c r="VSC2" s="818"/>
      <c r="VSD2" s="818"/>
      <c r="VSE2" s="818"/>
      <c r="VSF2" s="818"/>
      <c r="VSG2" s="818"/>
      <c r="VSH2" s="818"/>
      <c r="VSI2" s="818"/>
      <c r="VSJ2" s="818"/>
      <c r="VSK2" s="818"/>
      <c r="VSL2" s="818"/>
      <c r="VSM2" s="818"/>
      <c r="VSN2" s="818"/>
      <c r="VSO2" s="818"/>
      <c r="VSP2" s="818"/>
      <c r="VSQ2" s="818"/>
      <c r="VSR2" s="818"/>
      <c r="VSS2" s="818"/>
      <c r="VST2" s="818"/>
      <c r="VSU2" s="818"/>
      <c r="VSV2" s="818"/>
      <c r="VSW2" s="818"/>
      <c r="VSX2" s="818"/>
      <c r="VSY2" s="818"/>
      <c r="VSZ2" s="818"/>
      <c r="VTA2" s="818"/>
      <c r="VTB2" s="818"/>
      <c r="VTC2" s="818"/>
      <c r="VTD2" s="818"/>
      <c r="VTE2" s="818"/>
      <c r="VTF2" s="818"/>
      <c r="VTG2" s="818"/>
      <c r="VTH2" s="818"/>
      <c r="VTI2" s="818"/>
      <c r="VTJ2" s="818"/>
      <c r="VTK2" s="818"/>
      <c r="VTL2" s="818"/>
      <c r="VTM2" s="818"/>
      <c r="VTN2" s="818"/>
      <c r="VTO2" s="818"/>
      <c r="VTP2" s="818"/>
      <c r="VTQ2" s="818"/>
      <c r="VTR2" s="818"/>
      <c r="VTS2" s="818"/>
      <c r="VTT2" s="818"/>
      <c r="VTU2" s="818"/>
      <c r="VTV2" s="818"/>
      <c r="VTW2" s="818"/>
      <c r="VTX2" s="818"/>
      <c r="VTY2" s="818"/>
      <c r="VTZ2" s="818"/>
      <c r="VUA2" s="818"/>
      <c r="VUB2" s="818"/>
      <c r="VUC2" s="818"/>
      <c r="VUD2" s="818"/>
      <c r="VUE2" s="818"/>
      <c r="VUF2" s="818"/>
      <c r="VUG2" s="818"/>
      <c r="VUH2" s="818"/>
      <c r="VUI2" s="818"/>
      <c r="VUJ2" s="818"/>
      <c r="VUK2" s="818"/>
      <c r="VUL2" s="818"/>
      <c r="VUM2" s="818"/>
      <c r="VUN2" s="818"/>
      <c r="VUO2" s="818"/>
      <c r="VUP2" s="818"/>
      <c r="VUQ2" s="818"/>
      <c r="VUR2" s="818"/>
      <c r="VUS2" s="818"/>
      <c r="VUT2" s="818"/>
      <c r="VUU2" s="818"/>
      <c r="VUV2" s="818"/>
      <c r="VUW2" s="818"/>
      <c r="VUX2" s="818"/>
      <c r="VUY2" s="818"/>
      <c r="VUZ2" s="818"/>
      <c r="VVA2" s="818"/>
      <c r="VVB2" s="818"/>
      <c r="VVC2" s="818"/>
      <c r="VVD2" s="818"/>
      <c r="VVE2" s="818"/>
      <c r="VVF2" s="818"/>
      <c r="VVG2" s="818"/>
      <c r="VVH2" s="818"/>
      <c r="VVI2" s="818"/>
      <c r="VVJ2" s="818"/>
      <c r="VVK2" s="818"/>
      <c r="VVL2" s="818"/>
      <c r="VVM2" s="818"/>
      <c r="VVN2" s="818"/>
      <c r="VVO2" s="818"/>
      <c r="VVP2" s="818"/>
      <c r="VVQ2" s="818"/>
      <c r="VVR2" s="818"/>
      <c r="VVS2" s="818"/>
      <c r="VVT2" s="818"/>
      <c r="VVU2" s="818"/>
      <c r="VVV2" s="818"/>
      <c r="VVW2" s="818"/>
      <c r="VVX2" s="818"/>
      <c r="VVY2" s="818"/>
      <c r="VVZ2" s="818"/>
      <c r="VWA2" s="818"/>
      <c r="VWB2" s="818"/>
      <c r="VWC2" s="818"/>
      <c r="VWD2" s="818"/>
      <c r="VWE2" s="818"/>
      <c r="VWF2" s="818"/>
      <c r="VWG2" s="818"/>
      <c r="VWH2" s="818"/>
      <c r="VWI2" s="818"/>
      <c r="VWJ2" s="818"/>
      <c r="VWK2" s="818"/>
      <c r="VWL2" s="818"/>
      <c r="VWM2" s="818"/>
      <c r="VWN2" s="818"/>
      <c r="VWO2" s="818"/>
      <c r="VWP2" s="818"/>
      <c r="VWQ2" s="818"/>
      <c r="VWR2" s="818"/>
      <c r="VWS2" s="818"/>
      <c r="VWT2" s="818"/>
      <c r="VWU2" s="818"/>
      <c r="VWV2" s="818"/>
      <c r="VWW2" s="818"/>
      <c r="VWX2" s="818"/>
      <c r="VWY2" s="818"/>
      <c r="VWZ2" s="818"/>
      <c r="VXA2" s="818"/>
      <c r="VXB2" s="818"/>
      <c r="VXC2" s="818"/>
      <c r="VXD2" s="818"/>
      <c r="VXE2" s="818"/>
      <c r="VXF2" s="818"/>
      <c r="VXG2" s="818"/>
      <c r="VXH2" s="818"/>
      <c r="VXI2" s="818"/>
      <c r="VXJ2" s="818"/>
      <c r="VXK2" s="818"/>
      <c r="VXL2" s="818"/>
      <c r="VXM2" s="818"/>
      <c r="VXN2" s="818"/>
      <c r="VXO2" s="818"/>
      <c r="VXP2" s="818"/>
      <c r="VXQ2" s="818"/>
      <c r="VXR2" s="818"/>
      <c r="VXS2" s="818"/>
      <c r="VXT2" s="818"/>
      <c r="VXU2" s="818"/>
      <c r="VXV2" s="818"/>
      <c r="VXW2" s="818"/>
      <c r="VXX2" s="818"/>
      <c r="VXY2" s="818"/>
      <c r="VXZ2" s="818"/>
      <c r="VYA2" s="818"/>
      <c r="VYB2" s="818"/>
      <c r="VYC2" s="818"/>
      <c r="VYD2" s="818"/>
      <c r="VYE2" s="818"/>
      <c r="VYF2" s="818"/>
      <c r="VYG2" s="818"/>
      <c r="VYH2" s="818"/>
      <c r="VYI2" s="818"/>
      <c r="VYJ2" s="818"/>
      <c r="VYK2" s="818"/>
      <c r="VYL2" s="818"/>
      <c r="VYM2" s="818"/>
      <c r="VYN2" s="818"/>
      <c r="VYO2" s="818"/>
      <c r="VYP2" s="818"/>
      <c r="VYQ2" s="818"/>
      <c r="VYR2" s="818"/>
      <c r="VYS2" s="818"/>
      <c r="VYT2" s="818"/>
      <c r="VYU2" s="818"/>
      <c r="VYV2" s="818"/>
      <c r="VYW2" s="818"/>
      <c r="VYX2" s="818"/>
      <c r="VYY2" s="818"/>
      <c r="VYZ2" s="818"/>
      <c r="VZA2" s="818"/>
      <c r="VZB2" s="818"/>
      <c r="VZC2" s="818"/>
      <c r="VZD2" s="818"/>
      <c r="VZE2" s="818"/>
      <c r="VZF2" s="818"/>
      <c r="VZG2" s="818"/>
      <c r="VZH2" s="818"/>
      <c r="VZI2" s="818"/>
      <c r="VZJ2" s="818"/>
      <c r="VZK2" s="818"/>
      <c r="VZL2" s="818"/>
      <c r="VZM2" s="818"/>
      <c r="VZN2" s="818"/>
      <c r="VZO2" s="818"/>
      <c r="VZP2" s="818"/>
      <c r="VZQ2" s="818"/>
      <c r="VZR2" s="818"/>
      <c r="VZS2" s="818"/>
      <c r="VZT2" s="818"/>
      <c r="VZU2" s="818"/>
      <c r="VZV2" s="818"/>
      <c r="VZW2" s="818"/>
      <c r="VZX2" s="818"/>
      <c r="VZY2" s="818"/>
      <c r="VZZ2" s="818"/>
      <c r="WAA2" s="818"/>
      <c r="WAB2" s="818"/>
      <c r="WAC2" s="818"/>
      <c r="WAD2" s="818"/>
      <c r="WAE2" s="818"/>
      <c r="WAF2" s="818"/>
      <c r="WAG2" s="818"/>
      <c r="WAH2" s="818"/>
      <c r="WAI2" s="818"/>
      <c r="WAJ2" s="818"/>
      <c r="WAK2" s="818"/>
      <c r="WAL2" s="818"/>
      <c r="WAM2" s="818"/>
      <c r="WAN2" s="818"/>
      <c r="WAO2" s="818"/>
      <c r="WAP2" s="818"/>
      <c r="WAQ2" s="818"/>
      <c r="WAR2" s="818"/>
      <c r="WAS2" s="818"/>
      <c r="WAT2" s="818"/>
      <c r="WAU2" s="818"/>
      <c r="WAV2" s="818"/>
      <c r="WAW2" s="818"/>
      <c r="WAX2" s="818"/>
      <c r="WAY2" s="818"/>
      <c r="WAZ2" s="818"/>
      <c r="WBA2" s="818"/>
      <c r="WBB2" s="818"/>
      <c r="WBC2" s="818"/>
      <c r="WBD2" s="818"/>
      <c r="WBE2" s="818"/>
      <c r="WBF2" s="818"/>
      <c r="WBG2" s="818"/>
      <c r="WBH2" s="818"/>
      <c r="WBI2" s="818"/>
      <c r="WBJ2" s="818"/>
      <c r="WBK2" s="818"/>
      <c r="WBL2" s="818"/>
      <c r="WBM2" s="818"/>
      <c r="WBN2" s="818"/>
      <c r="WBO2" s="818"/>
      <c r="WBP2" s="818"/>
      <c r="WBQ2" s="818"/>
      <c r="WBR2" s="818"/>
      <c r="WBS2" s="818"/>
      <c r="WBT2" s="818"/>
      <c r="WBU2" s="818"/>
      <c r="WBV2" s="818"/>
      <c r="WBW2" s="818"/>
      <c r="WBX2" s="818"/>
      <c r="WBY2" s="818"/>
      <c r="WBZ2" s="818"/>
      <c r="WCA2" s="818"/>
      <c r="WCB2" s="818"/>
      <c r="WCC2" s="818"/>
      <c r="WCD2" s="818"/>
      <c r="WCE2" s="818"/>
      <c r="WCF2" s="818"/>
      <c r="WCG2" s="818"/>
      <c r="WCH2" s="818"/>
      <c r="WCI2" s="818"/>
      <c r="WCJ2" s="818"/>
      <c r="WCK2" s="818"/>
      <c r="WCL2" s="818"/>
      <c r="WCM2" s="818"/>
      <c r="WCN2" s="818"/>
      <c r="WCO2" s="818"/>
      <c r="WCP2" s="818"/>
      <c r="WCQ2" s="818"/>
      <c r="WCR2" s="818"/>
      <c r="WCS2" s="818"/>
      <c r="WCT2" s="818"/>
      <c r="WCU2" s="818"/>
      <c r="WCV2" s="818"/>
      <c r="WCW2" s="818"/>
      <c r="WCX2" s="818"/>
      <c r="WCY2" s="818"/>
      <c r="WCZ2" s="818"/>
      <c r="WDA2" s="818"/>
      <c r="WDB2" s="818"/>
      <c r="WDC2" s="818"/>
      <c r="WDD2" s="818"/>
      <c r="WDE2" s="818"/>
      <c r="WDF2" s="818"/>
      <c r="WDG2" s="818"/>
      <c r="WDH2" s="818"/>
      <c r="WDI2" s="818"/>
      <c r="WDJ2" s="818"/>
      <c r="WDK2" s="818"/>
      <c r="WDL2" s="818"/>
      <c r="WDM2" s="818"/>
      <c r="WDN2" s="818"/>
      <c r="WDO2" s="818"/>
      <c r="WDP2" s="818"/>
      <c r="WDQ2" s="818"/>
      <c r="WDR2" s="818"/>
      <c r="WDS2" s="818"/>
      <c r="WDT2" s="818"/>
      <c r="WDU2" s="818"/>
      <c r="WDV2" s="818"/>
      <c r="WDW2" s="818"/>
      <c r="WDX2" s="818"/>
      <c r="WDY2" s="818"/>
      <c r="WDZ2" s="818"/>
      <c r="WEA2" s="818"/>
      <c r="WEB2" s="818"/>
      <c r="WEC2" s="818"/>
      <c r="WED2" s="818"/>
      <c r="WEE2" s="818"/>
      <c r="WEF2" s="818"/>
      <c r="WEG2" s="818"/>
      <c r="WEH2" s="818"/>
      <c r="WEI2" s="818"/>
      <c r="WEJ2" s="818"/>
      <c r="WEK2" s="818"/>
      <c r="WEL2" s="818"/>
      <c r="WEM2" s="818"/>
      <c r="WEN2" s="818"/>
      <c r="WEO2" s="818"/>
      <c r="WEP2" s="818"/>
      <c r="WEQ2" s="818"/>
      <c r="WER2" s="818"/>
      <c r="WES2" s="818"/>
      <c r="WET2" s="818"/>
      <c r="WEU2" s="818"/>
      <c r="WEV2" s="818"/>
      <c r="WEW2" s="818"/>
      <c r="WEX2" s="818"/>
      <c r="WEY2" s="818"/>
      <c r="WEZ2" s="818"/>
      <c r="WFA2" s="818"/>
      <c r="WFB2" s="818"/>
      <c r="WFC2" s="818"/>
      <c r="WFD2" s="818"/>
      <c r="WFE2" s="818"/>
      <c r="WFF2" s="818"/>
      <c r="WFG2" s="818"/>
      <c r="WFH2" s="818"/>
      <c r="WFI2" s="818"/>
      <c r="WFJ2" s="818"/>
      <c r="WFK2" s="818"/>
      <c r="WFL2" s="818"/>
      <c r="WFM2" s="818"/>
      <c r="WFN2" s="818"/>
      <c r="WFO2" s="818"/>
      <c r="WFP2" s="818"/>
      <c r="WFQ2" s="818"/>
      <c r="WFR2" s="818"/>
      <c r="WFS2" s="818"/>
      <c r="WFT2" s="818"/>
      <c r="WFU2" s="818"/>
      <c r="WFV2" s="818"/>
      <c r="WFW2" s="818"/>
      <c r="WFX2" s="818"/>
      <c r="WFY2" s="818"/>
      <c r="WFZ2" s="818"/>
      <c r="WGA2" s="818"/>
      <c r="WGB2" s="818"/>
      <c r="WGC2" s="818"/>
      <c r="WGD2" s="818"/>
      <c r="WGE2" s="818"/>
      <c r="WGF2" s="818"/>
      <c r="WGG2" s="818"/>
      <c r="WGH2" s="818"/>
      <c r="WGI2" s="818"/>
      <c r="WGJ2" s="818"/>
      <c r="WGK2" s="818"/>
      <c r="WGL2" s="818"/>
      <c r="WGM2" s="818"/>
      <c r="WGN2" s="818"/>
      <c r="WGO2" s="818"/>
      <c r="WGP2" s="818"/>
      <c r="WGQ2" s="818"/>
      <c r="WGR2" s="818"/>
      <c r="WGS2" s="818"/>
      <c r="WGT2" s="818"/>
      <c r="WGU2" s="818"/>
      <c r="WGV2" s="818"/>
      <c r="WGW2" s="818"/>
      <c r="WGX2" s="818"/>
      <c r="WGY2" s="818"/>
      <c r="WGZ2" s="818"/>
      <c r="WHA2" s="818"/>
      <c r="WHB2" s="818"/>
      <c r="WHC2" s="818"/>
      <c r="WHD2" s="818"/>
      <c r="WHE2" s="818"/>
      <c r="WHF2" s="818"/>
      <c r="WHG2" s="818"/>
      <c r="WHH2" s="818"/>
      <c r="WHI2" s="818"/>
      <c r="WHJ2" s="818"/>
      <c r="WHK2" s="818"/>
      <c r="WHL2" s="818"/>
      <c r="WHM2" s="818"/>
      <c r="WHN2" s="818"/>
      <c r="WHO2" s="818"/>
      <c r="WHP2" s="818"/>
      <c r="WHQ2" s="818"/>
      <c r="WHR2" s="818"/>
      <c r="WHS2" s="818"/>
      <c r="WHT2" s="818"/>
      <c r="WHU2" s="818"/>
      <c r="WHV2" s="818"/>
      <c r="WHW2" s="818"/>
      <c r="WHX2" s="818"/>
      <c r="WHY2" s="818"/>
      <c r="WHZ2" s="818"/>
      <c r="WIA2" s="818"/>
      <c r="WIB2" s="818"/>
      <c r="WIC2" s="818"/>
      <c r="WID2" s="818"/>
      <c r="WIE2" s="818"/>
      <c r="WIF2" s="818"/>
      <c r="WIG2" s="818"/>
      <c r="WIH2" s="818"/>
      <c r="WII2" s="818"/>
      <c r="WIJ2" s="818"/>
      <c r="WIK2" s="818"/>
      <c r="WIL2" s="818"/>
      <c r="WIM2" s="818"/>
      <c r="WIN2" s="818"/>
      <c r="WIO2" s="818"/>
      <c r="WIP2" s="818"/>
      <c r="WIQ2" s="818"/>
      <c r="WIR2" s="818"/>
      <c r="WIS2" s="818"/>
      <c r="WIT2" s="818"/>
      <c r="WIU2" s="818"/>
      <c r="WIV2" s="818"/>
      <c r="WIW2" s="818"/>
      <c r="WIX2" s="818"/>
      <c r="WIY2" s="818"/>
      <c r="WIZ2" s="818"/>
      <c r="WJA2" s="818"/>
      <c r="WJB2" s="818"/>
      <c r="WJC2" s="818"/>
      <c r="WJD2" s="818"/>
      <c r="WJE2" s="818"/>
      <c r="WJF2" s="818"/>
      <c r="WJG2" s="818"/>
      <c r="WJH2" s="818"/>
      <c r="WJI2" s="818"/>
      <c r="WJJ2" s="818"/>
      <c r="WJK2" s="818"/>
      <c r="WJL2" s="818"/>
      <c r="WJM2" s="818"/>
      <c r="WJN2" s="818"/>
      <c r="WJO2" s="818"/>
      <c r="WJP2" s="818"/>
      <c r="WJQ2" s="818"/>
      <c r="WJR2" s="818"/>
      <c r="WJS2" s="818"/>
      <c r="WJT2" s="818"/>
      <c r="WJU2" s="818"/>
      <c r="WJV2" s="818"/>
      <c r="WJW2" s="818"/>
      <c r="WJX2" s="818"/>
      <c r="WJY2" s="818"/>
      <c r="WJZ2" s="818"/>
      <c r="WKA2" s="818"/>
      <c r="WKB2" s="818"/>
      <c r="WKC2" s="818"/>
      <c r="WKD2" s="818"/>
      <c r="WKE2" s="818"/>
      <c r="WKF2" s="818"/>
      <c r="WKG2" s="818"/>
      <c r="WKH2" s="818"/>
      <c r="WKI2" s="818"/>
      <c r="WKJ2" s="818"/>
      <c r="WKK2" s="818"/>
      <c r="WKL2" s="818"/>
      <c r="WKM2" s="818"/>
      <c r="WKN2" s="818"/>
      <c r="WKO2" s="818"/>
      <c r="WKP2" s="818"/>
      <c r="WKQ2" s="818"/>
      <c r="WKR2" s="818"/>
      <c r="WKS2" s="818"/>
      <c r="WKT2" s="818"/>
      <c r="WKU2" s="818"/>
      <c r="WKV2" s="818"/>
      <c r="WKW2" s="818"/>
      <c r="WKX2" s="818"/>
      <c r="WKY2" s="818"/>
      <c r="WKZ2" s="818"/>
      <c r="WLA2" s="818"/>
      <c r="WLB2" s="818"/>
      <c r="WLC2" s="818"/>
      <c r="WLD2" s="818"/>
      <c r="WLE2" s="818"/>
      <c r="WLF2" s="818"/>
      <c r="WLG2" s="818"/>
      <c r="WLH2" s="818"/>
      <c r="WLI2" s="818"/>
      <c r="WLJ2" s="818"/>
      <c r="WLK2" s="818"/>
      <c r="WLL2" s="818"/>
      <c r="WLM2" s="818"/>
      <c r="WLN2" s="818"/>
      <c r="WLO2" s="818"/>
      <c r="WLP2" s="818"/>
      <c r="WLQ2" s="818"/>
      <c r="WLR2" s="818"/>
      <c r="WLS2" s="818"/>
      <c r="WLT2" s="818"/>
      <c r="WLU2" s="818"/>
      <c r="WLV2" s="818"/>
      <c r="WLW2" s="818"/>
      <c r="WLX2" s="818"/>
      <c r="WLY2" s="818"/>
      <c r="WLZ2" s="818"/>
      <c r="WMA2" s="818"/>
      <c r="WMB2" s="818"/>
      <c r="WMC2" s="818"/>
      <c r="WMD2" s="818"/>
      <c r="WME2" s="818"/>
      <c r="WMF2" s="818"/>
      <c r="WMG2" s="818"/>
      <c r="WMH2" s="818"/>
      <c r="WMI2" s="818"/>
      <c r="WMJ2" s="818"/>
      <c r="WMK2" s="818"/>
      <c r="WML2" s="818"/>
      <c r="WMM2" s="818"/>
      <c r="WMN2" s="818"/>
      <c r="WMO2" s="818"/>
      <c r="WMP2" s="818"/>
      <c r="WMQ2" s="818"/>
      <c r="WMR2" s="818"/>
      <c r="WMS2" s="818"/>
      <c r="WMT2" s="818"/>
      <c r="WMU2" s="818"/>
      <c r="WMV2" s="818"/>
      <c r="WMW2" s="818"/>
      <c r="WMX2" s="818"/>
      <c r="WMY2" s="818"/>
      <c r="WMZ2" s="818"/>
      <c r="WNA2" s="818"/>
      <c r="WNB2" s="818"/>
      <c r="WNC2" s="818"/>
      <c r="WND2" s="818"/>
      <c r="WNE2" s="818"/>
      <c r="WNF2" s="818"/>
      <c r="WNG2" s="818"/>
      <c r="WNH2" s="818"/>
      <c r="WNI2" s="818"/>
      <c r="WNJ2" s="818"/>
      <c r="WNK2" s="818"/>
      <c r="WNL2" s="818"/>
      <c r="WNM2" s="818"/>
      <c r="WNN2" s="818"/>
      <c r="WNO2" s="818"/>
      <c r="WNP2" s="818"/>
      <c r="WNQ2" s="818"/>
      <c r="WNR2" s="818"/>
      <c r="WNS2" s="818"/>
      <c r="WNT2" s="818"/>
      <c r="WNU2" s="818"/>
      <c r="WNV2" s="818"/>
      <c r="WNW2" s="818"/>
      <c r="WNX2" s="818"/>
      <c r="WNY2" s="818"/>
      <c r="WNZ2" s="818"/>
      <c r="WOA2" s="818"/>
      <c r="WOB2" s="818"/>
      <c r="WOC2" s="818"/>
      <c r="WOD2" s="818"/>
      <c r="WOE2" s="818"/>
      <c r="WOF2" s="818"/>
      <c r="WOG2" s="818"/>
      <c r="WOH2" s="818"/>
      <c r="WOI2" s="818"/>
      <c r="WOJ2" s="818"/>
      <c r="WOK2" s="818"/>
      <c r="WOL2" s="818"/>
      <c r="WOM2" s="818"/>
      <c r="WON2" s="818"/>
      <c r="WOO2" s="818"/>
      <c r="WOP2" s="818"/>
      <c r="WOQ2" s="818"/>
      <c r="WOR2" s="818"/>
      <c r="WOS2" s="818"/>
      <c r="WOT2" s="818"/>
      <c r="WOU2" s="818"/>
      <c r="WOV2" s="818"/>
      <c r="WOW2" s="818"/>
      <c r="WOX2" s="818"/>
      <c r="WOY2" s="818"/>
      <c r="WOZ2" s="818"/>
      <c r="WPA2" s="818"/>
      <c r="WPB2" s="818"/>
      <c r="WPC2" s="818"/>
      <c r="WPD2" s="818"/>
      <c r="WPE2" s="818"/>
      <c r="WPF2" s="818"/>
      <c r="WPG2" s="818"/>
      <c r="WPH2" s="818"/>
      <c r="WPI2" s="818"/>
      <c r="WPJ2" s="818"/>
      <c r="WPK2" s="818"/>
      <c r="WPL2" s="818"/>
      <c r="WPM2" s="818"/>
      <c r="WPN2" s="818"/>
      <c r="WPO2" s="818"/>
      <c r="WPP2" s="818"/>
      <c r="WPQ2" s="818"/>
      <c r="WPR2" s="818"/>
      <c r="WPS2" s="818"/>
      <c r="WPT2" s="818"/>
      <c r="WPU2" s="818"/>
      <c r="WPV2" s="818"/>
      <c r="WPW2" s="818"/>
      <c r="WPX2" s="818"/>
      <c r="WPY2" s="818"/>
      <c r="WPZ2" s="818"/>
      <c r="WQA2" s="818"/>
      <c r="WQB2" s="818"/>
      <c r="WQC2" s="818"/>
      <c r="WQD2" s="818"/>
      <c r="WQE2" s="818"/>
      <c r="WQF2" s="818"/>
      <c r="WQG2" s="818"/>
      <c r="WQH2" s="818"/>
      <c r="WQI2" s="818"/>
      <c r="WQJ2" s="818"/>
      <c r="WQK2" s="818"/>
      <c r="WQL2" s="818"/>
      <c r="WQM2" s="818"/>
      <c r="WQN2" s="818"/>
      <c r="WQO2" s="818"/>
      <c r="WQP2" s="818"/>
      <c r="WQQ2" s="818"/>
      <c r="WQR2" s="818"/>
      <c r="WQS2" s="818"/>
      <c r="WQT2" s="818"/>
      <c r="WQU2" s="818"/>
      <c r="WQV2" s="818"/>
      <c r="WQW2" s="818"/>
      <c r="WQX2" s="818"/>
      <c r="WQY2" s="818"/>
      <c r="WQZ2" s="818"/>
      <c r="WRA2" s="818"/>
      <c r="WRB2" s="818"/>
      <c r="WRC2" s="818"/>
      <c r="WRD2" s="818"/>
      <c r="WRE2" s="818"/>
      <c r="WRF2" s="818"/>
      <c r="WRG2" s="818"/>
      <c r="WRH2" s="818"/>
      <c r="WRI2" s="818"/>
      <c r="WRJ2" s="818"/>
      <c r="WRK2" s="818"/>
      <c r="WRL2" s="818"/>
      <c r="WRM2" s="818"/>
      <c r="WRN2" s="818"/>
      <c r="WRO2" s="818"/>
      <c r="WRP2" s="818"/>
      <c r="WRQ2" s="818"/>
      <c r="WRR2" s="818"/>
      <c r="WRS2" s="818"/>
      <c r="WRT2" s="818"/>
      <c r="WRU2" s="818"/>
      <c r="WRV2" s="818"/>
      <c r="WRW2" s="818"/>
      <c r="WRX2" s="818"/>
      <c r="WRY2" s="818"/>
      <c r="WRZ2" s="818"/>
      <c r="WSA2" s="818"/>
      <c r="WSB2" s="818"/>
      <c r="WSC2" s="818"/>
      <c r="WSD2" s="818"/>
      <c r="WSE2" s="818"/>
      <c r="WSF2" s="818"/>
      <c r="WSG2" s="818"/>
      <c r="WSH2" s="818"/>
      <c r="WSI2" s="818"/>
      <c r="WSJ2" s="818"/>
      <c r="WSK2" s="818"/>
      <c r="WSL2" s="818"/>
      <c r="WSM2" s="818"/>
      <c r="WSN2" s="818"/>
      <c r="WSO2" s="818"/>
      <c r="WSP2" s="818"/>
      <c r="WSQ2" s="818"/>
      <c r="WSR2" s="818"/>
      <c r="WSS2" s="818"/>
      <c r="WST2" s="818"/>
      <c r="WSU2" s="818"/>
      <c r="WSV2" s="818"/>
      <c r="WSW2" s="818"/>
      <c r="WSX2" s="818"/>
      <c r="WSY2" s="818"/>
      <c r="WSZ2" s="818"/>
      <c r="WTA2" s="818"/>
      <c r="WTB2" s="818"/>
      <c r="WTC2" s="818"/>
      <c r="WTD2" s="818"/>
      <c r="WTE2" s="818"/>
      <c r="WTF2" s="818"/>
      <c r="WTG2" s="818"/>
      <c r="WTH2" s="818"/>
      <c r="WTI2" s="818"/>
      <c r="WTJ2" s="818"/>
      <c r="WTK2" s="818"/>
      <c r="WTL2" s="818"/>
      <c r="WTM2" s="818"/>
      <c r="WTN2" s="818"/>
      <c r="WTO2" s="818"/>
      <c r="WTP2" s="818"/>
      <c r="WTQ2" s="818"/>
      <c r="WTR2" s="818"/>
      <c r="WTS2" s="818"/>
      <c r="WTT2" s="818"/>
      <c r="WTU2" s="818"/>
      <c r="WTV2" s="818"/>
      <c r="WTW2" s="818"/>
      <c r="WTX2" s="818"/>
      <c r="WTY2" s="818"/>
      <c r="WTZ2" s="818"/>
      <c r="WUA2" s="818"/>
      <c r="WUB2" s="818"/>
      <c r="WUC2" s="818"/>
      <c r="WUD2" s="818"/>
      <c r="WUE2" s="818"/>
      <c r="WUF2" s="818"/>
      <c r="WUG2" s="818"/>
      <c r="WUH2" s="818"/>
      <c r="WUI2" s="818"/>
      <c r="WUJ2" s="818"/>
      <c r="WUK2" s="818"/>
      <c r="WUL2" s="818"/>
      <c r="WUM2" s="818"/>
      <c r="WUN2" s="818"/>
      <c r="WUO2" s="818"/>
      <c r="WUP2" s="818"/>
      <c r="WUQ2" s="818"/>
      <c r="WUR2" s="818"/>
      <c r="WUS2" s="818"/>
      <c r="WUT2" s="818"/>
      <c r="WUU2" s="818"/>
      <c r="WUV2" s="818"/>
      <c r="WUW2" s="818"/>
      <c r="WUX2" s="818"/>
      <c r="WUY2" s="818"/>
      <c r="WUZ2" s="818"/>
      <c r="WVA2" s="818"/>
      <c r="WVB2" s="818"/>
      <c r="WVC2" s="818"/>
      <c r="WVD2" s="818"/>
      <c r="WVE2" s="818"/>
      <c r="WVF2" s="818"/>
      <c r="WVG2" s="818"/>
      <c r="WVH2" s="818"/>
      <c r="WVI2" s="818"/>
      <c r="WVJ2" s="818"/>
      <c r="WVK2" s="818"/>
      <c r="WVL2" s="818"/>
      <c r="WVM2" s="818"/>
      <c r="WVN2" s="818"/>
      <c r="WVO2" s="818"/>
      <c r="WVP2" s="818"/>
      <c r="WVQ2" s="818"/>
      <c r="WVR2" s="818"/>
      <c r="WVS2" s="818"/>
      <c r="WVT2" s="818"/>
      <c r="WVU2" s="818"/>
      <c r="WVV2" s="818"/>
      <c r="WVW2" s="818"/>
      <c r="WVX2" s="818"/>
      <c r="WVY2" s="818"/>
      <c r="WVZ2" s="818"/>
      <c r="WWA2" s="818"/>
      <c r="WWB2" s="818"/>
      <c r="WWC2" s="818"/>
      <c r="WWD2" s="818"/>
      <c r="WWE2" s="818"/>
      <c r="WWF2" s="818"/>
      <c r="WWG2" s="818"/>
      <c r="WWH2" s="818"/>
      <c r="WWI2" s="818"/>
      <c r="WWJ2" s="818"/>
      <c r="WWK2" s="818"/>
      <c r="WWL2" s="818"/>
      <c r="WWM2" s="818"/>
      <c r="WWN2" s="818"/>
      <c r="WWO2" s="818"/>
      <c r="WWP2" s="818"/>
      <c r="WWQ2" s="818"/>
      <c r="WWR2" s="818"/>
      <c r="WWS2" s="818"/>
      <c r="WWT2" s="818"/>
      <c r="WWU2" s="818"/>
      <c r="WWV2" s="818"/>
      <c r="WWW2" s="818"/>
      <c r="WWX2" s="818"/>
      <c r="WWY2" s="818"/>
      <c r="WWZ2" s="818"/>
      <c r="WXA2" s="818"/>
      <c r="WXB2" s="818"/>
      <c r="WXC2" s="818"/>
      <c r="WXD2" s="818"/>
      <c r="WXE2" s="818"/>
      <c r="WXF2" s="818"/>
      <c r="WXG2" s="818"/>
      <c r="WXH2" s="818"/>
      <c r="WXI2" s="818"/>
      <c r="WXJ2" s="818"/>
      <c r="WXK2" s="818"/>
      <c r="WXL2" s="818"/>
      <c r="WXM2" s="818"/>
      <c r="WXN2" s="818"/>
      <c r="WXO2" s="818"/>
      <c r="WXP2" s="818"/>
      <c r="WXQ2" s="818"/>
      <c r="WXR2" s="818"/>
      <c r="WXS2" s="818"/>
      <c r="WXT2" s="818"/>
      <c r="WXU2" s="818"/>
      <c r="WXV2" s="818"/>
      <c r="WXW2" s="818"/>
      <c r="WXX2" s="818"/>
      <c r="WXY2" s="818"/>
      <c r="WXZ2" s="818"/>
      <c r="WYA2" s="818"/>
      <c r="WYB2" s="818"/>
      <c r="WYC2" s="818"/>
      <c r="WYD2" s="818"/>
      <c r="WYE2" s="818"/>
      <c r="WYF2" s="818"/>
      <c r="WYG2" s="818"/>
      <c r="WYH2" s="818"/>
      <c r="WYI2" s="818"/>
      <c r="WYJ2" s="818"/>
      <c r="WYK2" s="818"/>
      <c r="WYL2" s="818"/>
      <c r="WYM2" s="818"/>
      <c r="WYN2" s="818"/>
      <c r="WYO2" s="818"/>
      <c r="WYP2" s="818"/>
      <c r="WYQ2" s="818"/>
      <c r="WYR2" s="818"/>
      <c r="WYS2" s="818"/>
      <c r="WYT2" s="818"/>
      <c r="WYU2" s="818"/>
      <c r="WYV2" s="818"/>
      <c r="WYW2" s="818"/>
      <c r="WYX2" s="818"/>
      <c r="WYY2" s="818"/>
      <c r="WYZ2" s="818"/>
      <c r="WZA2" s="818"/>
      <c r="WZB2" s="818"/>
      <c r="WZC2" s="818"/>
      <c r="WZD2" s="818"/>
      <c r="WZE2" s="818"/>
      <c r="WZF2" s="818"/>
      <c r="WZG2" s="818"/>
      <c r="WZH2" s="818"/>
      <c r="WZI2" s="818"/>
      <c r="WZJ2" s="818"/>
      <c r="WZK2" s="818"/>
      <c r="WZL2" s="818"/>
      <c r="WZM2" s="818"/>
      <c r="WZN2" s="818"/>
      <c r="WZO2" s="818"/>
      <c r="WZP2" s="818"/>
      <c r="WZQ2" s="818"/>
      <c r="WZR2" s="818"/>
      <c r="WZS2" s="818"/>
      <c r="WZT2" s="818"/>
      <c r="WZU2" s="818"/>
      <c r="WZV2" s="818"/>
      <c r="WZW2" s="818"/>
      <c r="WZX2" s="818"/>
      <c r="WZY2" s="818"/>
      <c r="WZZ2" s="818"/>
      <c r="XAA2" s="818"/>
      <c r="XAB2" s="818"/>
      <c r="XAC2" s="818"/>
      <c r="XAD2" s="818"/>
      <c r="XAE2" s="818"/>
      <c r="XAF2" s="818"/>
      <c r="XAG2" s="818"/>
      <c r="XAH2" s="818"/>
      <c r="XAI2" s="818"/>
      <c r="XAJ2" s="818"/>
      <c r="XAK2" s="818"/>
      <c r="XAL2" s="818"/>
      <c r="XAM2" s="818"/>
      <c r="XAN2" s="818"/>
      <c r="XAO2" s="818"/>
      <c r="XAP2" s="818"/>
      <c r="XAQ2" s="818"/>
      <c r="XAR2" s="818"/>
      <c r="XAS2" s="818"/>
      <c r="XAT2" s="818"/>
      <c r="XAU2" s="818"/>
      <c r="XAV2" s="818"/>
      <c r="XAW2" s="818"/>
      <c r="XAX2" s="818"/>
      <c r="XAY2" s="818"/>
      <c r="XAZ2" s="818"/>
      <c r="XBA2" s="818"/>
      <c r="XBB2" s="818"/>
      <c r="XBC2" s="818"/>
      <c r="XBD2" s="818"/>
      <c r="XBE2" s="818"/>
      <c r="XBF2" s="818"/>
      <c r="XBG2" s="818"/>
      <c r="XBH2" s="818"/>
      <c r="XBI2" s="818"/>
      <c r="XBJ2" s="818"/>
      <c r="XBK2" s="818"/>
      <c r="XBL2" s="818"/>
      <c r="XBM2" s="818"/>
      <c r="XBN2" s="818"/>
      <c r="XBO2" s="818"/>
      <c r="XBP2" s="818"/>
      <c r="XBQ2" s="818"/>
      <c r="XBR2" s="818"/>
      <c r="XBS2" s="818"/>
      <c r="XBT2" s="818"/>
      <c r="XBU2" s="818"/>
      <c r="XBV2" s="818"/>
      <c r="XBW2" s="818"/>
      <c r="XBX2" s="818"/>
      <c r="XBY2" s="818"/>
      <c r="XBZ2" s="818"/>
      <c r="XCA2" s="818"/>
      <c r="XCB2" s="818"/>
      <c r="XCC2" s="818"/>
      <c r="XCD2" s="818"/>
      <c r="XCE2" s="818"/>
      <c r="XCF2" s="818"/>
      <c r="XCG2" s="818"/>
      <c r="XCH2" s="818"/>
      <c r="XCI2" s="818"/>
      <c r="XCJ2" s="818"/>
      <c r="XCK2" s="818"/>
      <c r="XCL2" s="818"/>
      <c r="XCM2" s="818"/>
      <c r="XCN2" s="818"/>
      <c r="XCO2" s="818"/>
      <c r="XCP2" s="818"/>
      <c r="XCQ2" s="818"/>
      <c r="XCR2" s="818"/>
      <c r="XCS2" s="818"/>
      <c r="XCT2" s="818"/>
      <c r="XCU2" s="818"/>
      <c r="XCV2" s="818"/>
      <c r="XCW2" s="818"/>
      <c r="XCX2" s="818"/>
      <c r="XCY2" s="818"/>
      <c r="XCZ2" s="818"/>
      <c r="XDA2" s="818"/>
      <c r="XDB2" s="818"/>
      <c r="XDC2" s="818"/>
      <c r="XDD2" s="818"/>
      <c r="XDE2" s="818"/>
      <c r="XDF2" s="818"/>
      <c r="XDG2" s="818"/>
      <c r="XDH2" s="818"/>
      <c r="XDI2" s="818"/>
      <c r="XDJ2" s="818"/>
      <c r="XDK2" s="818"/>
      <c r="XDL2" s="818"/>
      <c r="XDM2" s="818"/>
      <c r="XDN2" s="818"/>
      <c r="XDO2" s="818"/>
      <c r="XDP2" s="818"/>
      <c r="XDQ2" s="818"/>
      <c r="XDR2" s="818"/>
      <c r="XDS2" s="818"/>
      <c r="XDT2" s="818"/>
      <c r="XDU2" s="818"/>
      <c r="XDV2" s="818"/>
      <c r="XDW2" s="818"/>
      <c r="XDX2" s="818"/>
      <c r="XDY2" s="818"/>
      <c r="XDZ2" s="818"/>
      <c r="XEA2" s="818"/>
      <c r="XEB2" s="818"/>
      <c r="XEC2" s="818"/>
      <c r="XED2" s="818"/>
      <c r="XEE2" s="818"/>
      <c r="XEF2" s="818"/>
      <c r="XEG2" s="818"/>
      <c r="XEH2" s="818"/>
      <c r="XEI2" s="818"/>
      <c r="XEJ2" s="818"/>
      <c r="XEK2" s="818"/>
      <c r="XEL2" s="818"/>
      <c r="XEM2" s="818"/>
      <c r="XEN2" s="818"/>
      <c r="XEO2" s="818"/>
      <c r="XEP2" s="818"/>
      <c r="XEQ2" s="818"/>
      <c r="XER2" s="818"/>
      <c r="XES2" s="818"/>
      <c r="XET2" s="818"/>
      <c r="XEU2" s="818"/>
      <c r="XEV2" s="818"/>
      <c r="XEW2" s="818"/>
      <c r="XEX2" s="818"/>
      <c r="XEY2" s="818"/>
      <c r="XEZ2" s="818"/>
      <c r="XFA2" s="818"/>
      <c r="XFB2" s="818"/>
      <c r="XFC2" s="818"/>
      <c r="XFD2" s="57"/>
    </row>
    <row r="3" spans="1:16384" ht="14.85" customHeight="1">
      <c r="A3" s="10"/>
      <c r="B3" s="10"/>
      <c r="C3" s="10"/>
      <c r="D3" s="10"/>
    </row>
    <row r="4" spans="1:16384" ht="14.85" customHeight="1">
      <c r="A4" s="618" t="s">
        <v>979</v>
      </c>
      <c r="B4" s="112"/>
      <c r="C4" s="112"/>
      <c r="D4" s="112"/>
    </row>
    <row r="5" spans="1:16384" ht="66.75" customHeight="1">
      <c r="A5" s="589"/>
      <c r="B5" s="589"/>
      <c r="C5" s="589" t="s">
        <v>951</v>
      </c>
      <c r="D5" s="589" t="s">
        <v>952</v>
      </c>
    </row>
    <row r="6" spans="1:16384" ht="14.85" customHeight="1">
      <c r="A6" s="79" t="s">
        <v>275</v>
      </c>
      <c r="B6" s="79"/>
      <c r="C6" s="66"/>
      <c r="D6" s="67"/>
    </row>
    <row r="7" spans="1:16384" ht="14.85" customHeight="1">
      <c r="A7" s="79" t="s">
        <v>82</v>
      </c>
      <c r="B7" s="113"/>
      <c r="C7" s="66"/>
      <c r="D7" s="67"/>
    </row>
    <row r="8" spans="1:16384" ht="12.75">
      <c r="A8" s="95" t="s">
        <v>276</v>
      </c>
      <c r="B8" s="96"/>
      <c r="C8" s="51">
        <v>170.5</v>
      </c>
      <c r="D8" s="52">
        <v>148.30000000000001</v>
      </c>
    </row>
    <row r="9" spans="1:16384" ht="12.75">
      <c r="A9" s="95" t="s">
        <v>277</v>
      </c>
      <c r="B9" s="96"/>
      <c r="C9" s="51">
        <v>2868.3</v>
      </c>
      <c r="D9" s="52">
        <v>2810.9</v>
      </c>
    </row>
    <row r="10" spans="1:16384" ht="12.75">
      <c r="A10" s="95" t="s">
        <v>278</v>
      </c>
      <c r="B10" s="96"/>
      <c r="C10" s="51">
        <v>49.8</v>
      </c>
      <c r="D10" s="52">
        <v>48.6</v>
      </c>
    </row>
    <row r="11" spans="1:16384" ht="12.75">
      <c r="A11" s="95" t="s">
        <v>279</v>
      </c>
      <c r="B11" s="96"/>
      <c r="C11" s="51">
        <v>132.6</v>
      </c>
      <c r="D11" s="52">
        <v>125.8</v>
      </c>
    </row>
    <row r="12" spans="1:16384" ht="12.75">
      <c r="A12" s="95" t="s">
        <v>280</v>
      </c>
      <c r="B12" s="96"/>
      <c r="C12" s="51">
        <v>5.5</v>
      </c>
      <c r="D12" s="52">
        <v>5.5</v>
      </c>
    </row>
    <row r="13" spans="1:16384" ht="12.75">
      <c r="A13" s="95" t="s">
        <v>281</v>
      </c>
      <c r="B13" s="96"/>
      <c r="C13" s="51">
        <v>63.2</v>
      </c>
      <c r="D13" s="52">
        <v>28.9</v>
      </c>
    </row>
    <row r="14" spans="1:16384" ht="12.75">
      <c r="A14" s="95" t="s">
        <v>282</v>
      </c>
      <c r="B14" s="96"/>
      <c r="C14" s="51">
        <v>25.9</v>
      </c>
      <c r="D14" s="52">
        <v>25.6</v>
      </c>
    </row>
    <row r="15" spans="1:16384" ht="12.75">
      <c r="A15" s="95" t="s">
        <v>283</v>
      </c>
      <c r="B15" s="96"/>
      <c r="C15" s="51">
        <v>6.5</v>
      </c>
      <c r="D15" s="52">
        <v>24.8</v>
      </c>
    </row>
    <row r="16" spans="1:16384" ht="12.75">
      <c r="A16" s="99" t="s">
        <v>284</v>
      </c>
      <c r="B16" s="91"/>
      <c r="C16" s="245">
        <v>57.1</v>
      </c>
      <c r="D16" s="246">
        <v>31.1</v>
      </c>
    </row>
    <row r="17" spans="1:4" ht="12.75">
      <c r="A17" s="619" t="s">
        <v>285</v>
      </c>
      <c r="B17" s="620"/>
      <c r="C17" s="475">
        <v>3379.4</v>
      </c>
      <c r="D17" s="476">
        <v>3249.5</v>
      </c>
    </row>
    <row r="18" spans="1:4" ht="12.75">
      <c r="A18" s="79" t="s">
        <v>83</v>
      </c>
      <c r="B18" s="266"/>
      <c r="C18" s="66"/>
      <c r="D18" s="67"/>
    </row>
    <row r="19" spans="1:4" ht="12.75">
      <c r="A19" s="95" t="s">
        <v>286</v>
      </c>
      <c r="B19" s="96"/>
      <c r="C19" s="51">
        <v>265.39999999999998</v>
      </c>
      <c r="D19" s="52">
        <v>570.4</v>
      </c>
    </row>
    <row r="20" spans="1:4" ht="25.5">
      <c r="A20" s="95" t="s">
        <v>287</v>
      </c>
      <c r="B20" s="96"/>
      <c r="C20" s="51">
        <v>16</v>
      </c>
      <c r="D20" s="52">
        <v>95.8</v>
      </c>
    </row>
    <row r="21" spans="1:4" ht="12.75">
      <c r="A21" s="95" t="s">
        <v>288</v>
      </c>
      <c r="B21" s="96"/>
      <c r="C21" s="51">
        <v>306.60000000000002</v>
      </c>
      <c r="D21" s="52">
        <v>424.4</v>
      </c>
    </row>
    <row r="22" spans="1:4" ht="12.75">
      <c r="A22" s="95" t="s">
        <v>289</v>
      </c>
      <c r="B22" s="96"/>
      <c r="C22" s="51" t="s">
        <v>607</v>
      </c>
      <c r="D22" s="52">
        <v>179.7</v>
      </c>
    </row>
    <row r="23" spans="1:4" ht="12.75">
      <c r="A23" s="95" t="s">
        <v>290</v>
      </c>
      <c r="B23" s="96"/>
      <c r="C23" s="51">
        <v>22.2</v>
      </c>
      <c r="D23" s="52">
        <v>56.9</v>
      </c>
    </row>
    <row r="24" spans="1:4" ht="12.75">
      <c r="A24" s="95" t="s">
        <v>291</v>
      </c>
      <c r="B24" s="96"/>
      <c r="C24" s="51">
        <v>0.2</v>
      </c>
      <c r="D24" s="52">
        <v>0.4</v>
      </c>
    </row>
    <row r="25" spans="1:4" ht="12.75">
      <c r="A25" s="95" t="s">
        <v>107</v>
      </c>
      <c r="B25" s="96"/>
      <c r="C25" s="51">
        <v>768.2</v>
      </c>
      <c r="D25" s="52">
        <v>694.1</v>
      </c>
    </row>
    <row r="26" spans="1:4" ht="12.75">
      <c r="A26" s="99" t="s">
        <v>292</v>
      </c>
      <c r="B26" s="267"/>
      <c r="C26" s="245">
        <v>0.4</v>
      </c>
      <c r="D26" s="246">
        <v>0.4</v>
      </c>
    </row>
    <row r="27" spans="1:4" ht="12.75">
      <c r="A27" s="619" t="s">
        <v>293</v>
      </c>
      <c r="B27" s="620"/>
      <c r="C27" s="475">
        <v>1548.8</v>
      </c>
      <c r="D27" s="476">
        <v>2022.1</v>
      </c>
    </row>
    <row r="28" spans="1:4" ht="12.75">
      <c r="A28" s="621" t="s">
        <v>294</v>
      </c>
      <c r="B28" s="622"/>
      <c r="C28" s="508">
        <v>4928.2</v>
      </c>
      <c r="D28" s="509">
        <v>5271.6</v>
      </c>
    </row>
    <row r="29" spans="1:4" ht="12.75">
      <c r="A29" s="79" t="s">
        <v>295</v>
      </c>
      <c r="B29" s="266"/>
      <c r="C29" s="66"/>
      <c r="D29" s="67"/>
    </row>
    <row r="30" spans="1:4" ht="12.75">
      <c r="A30" s="79" t="s">
        <v>32</v>
      </c>
      <c r="B30" s="96"/>
      <c r="C30" s="66"/>
      <c r="D30" s="67"/>
    </row>
    <row r="31" spans="1:4" ht="12.75">
      <c r="A31" s="95" t="s">
        <v>296</v>
      </c>
      <c r="B31" s="96"/>
      <c r="C31" s="51">
        <v>1616.4</v>
      </c>
      <c r="D31" s="52">
        <v>1616.4</v>
      </c>
    </row>
    <row r="32" spans="1:4" ht="12.75">
      <c r="A32" s="95" t="s">
        <v>297</v>
      </c>
      <c r="B32" s="96"/>
      <c r="C32" s="51">
        <v>215.7</v>
      </c>
      <c r="D32" s="52">
        <v>344.9</v>
      </c>
    </row>
    <row r="33" spans="1:4" ht="12.75">
      <c r="A33" s="95" t="s">
        <v>298</v>
      </c>
      <c r="B33" s="113"/>
      <c r="C33" s="51">
        <v>228.2</v>
      </c>
      <c r="D33" s="52">
        <v>164.3</v>
      </c>
    </row>
    <row r="34" spans="1:4" ht="25.5">
      <c r="A34" s="79" t="s">
        <v>299</v>
      </c>
      <c r="B34" s="96"/>
      <c r="C34" s="66">
        <v>2060.3000000000002</v>
      </c>
      <c r="D34" s="67">
        <v>2125.6</v>
      </c>
    </row>
    <row r="35" spans="1:4" ht="12.75">
      <c r="A35" s="99" t="s">
        <v>300</v>
      </c>
      <c r="B35" s="267"/>
      <c r="C35" s="264" t="s">
        <v>608</v>
      </c>
      <c r="D35" s="265" t="s">
        <v>98</v>
      </c>
    </row>
    <row r="36" spans="1:4" ht="12.75">
      <c r="A36" s="478" t="s">
        <v>301</v>
      </c>
      <c r="B36" s="620"/>
      <c r="C36" s="475">
        <v>2060.3000000000002</v>
      </c>
      <c r="D36" s="476">
        <v>2125.6</v>
      </c>
    </row>
    <row r="37" spans="1:4" ht="12.75">
      <c r="A37" s="79" t="s">
        <v>302</v>
      </c>
      <c r="B37" s="266"/>
      <c r="C37" s="66"/>
      <c r="D37" s="67"/>
    </row>
    <row r="38" spans="1:4" ht="12.75">
      <c r="A38" s="79" t="s">
        <v>86</v>
      </c>
      <c r="B38" s="96"/>
      <c r="C38" s="66"/>
      <c r="D38" s="67"/>
    </row>
    <row r="39" spans="1:4" ht="12.75">
      <c r="A39" s="95" t="s">
        <v>303</v>
      </c>
      <c r="B39" s="96"/>
      <c r="C39" s="51">
        <v>1433</v>
      </c>
      <c r="D39" s="52">
        <v>1423.3</v>
      </c>
    </row>
    <row r="40" spans="1:4" ht="12.75">
      <c r="A40" s="95" t="s">
        <v>304</v>
      </c>
      <c r="B40" s="96"/>
      <c r="C40" s="51">
        <v>45.9</v>
      </c>
      <c r="D40" s="52">
        <v>45.1</v>
      </c>
    </row>
    <row r="41" spans="1:4" ht="12.75">
      <c r="A41" s="95" t="s">
        <v>305</v>
      </c>
      <c r="B41" s="96"/>
      <c r="C41" s="51">
        <v>299</v>
      </c>
      <c r="D41" s="52">
        <v>296.8</v>
      </c>
    </row>
    <row r="42" spans="1:4" ht="12.75">
      <c r="A42" s="95" t="s">
        <v>306</v>
      </c>
      <c r="B42" s="96"/>
      <c r="C42" s="51">
        <v>61.4</v>
      </c>
      <c r="D42" s="52">
        <v>55.2</v>
      </c>
    </row>
    <row r="43" spans="1:4" ht="12.75">
      <c r="A43" s="95" t="s">
        <v>307</v>
      </c>
      <c r="B43" s="96"/>
      <c r="C43" s="51">
        <v>28.7</v>
      </c>
      <c r="D43" s="52">
        <v>17.600000000000001</v>
      </c>
    </row>
    <row r="44" spans="1:4" ht="12.75">
      <c r="A44" s="95" t="s">
        <v>308</v>
      </c>
      <c r="B44" s="96"/>
      <c r="C44" s="51">
        <v>212.7</v>
      </c>
      <c r="D44" s="52">
        <v>205.5</v>
      </c>
    </row>
    <row r="45" spans="1:4" ht="12.75">
      <c r="A45" s="99" t="s">
        <v>309</v>
      </c>
      <c r="B45" s="267"/>
      <c r="C45" s="245">
        <v>26</v>
      </c>
      <c r="D45" s="246">
        <v>20.7</v>
      </c>
    </row>
    <row r="46" spans="1:4" ht="12.75">
      <c r="A46" s="478" t="s">
        <v>310</v>
      </c>
      <c r="B46" s="620"/>
      <c r="C46" s="475">
        <v>2106.6999999999998</v>
      </c>
      <c r="D46" s="476">
        <v>2064.1999999999998</v>
      </c>
    </row>
    <row r="47" spans="1:4" ht="12.75">
      <c r="A47" s="79" t="s">
        <v>87</v>
      </c>
      <c r="B47" s="266"/>
      <c r="C47" s="66"/>
      <c r="D47" s="67"/>
    </row>
    <row r="48" spans="1:4" ht="12.75">
      <c r="A48" s="95" t="s">
        <v>311</v>
      </c>
      <c r="B48" s="96"/>
      <c r="C48" s="51">
        <v>48.5</v>
      </c>
      <c r="D48" s="52">
        <v>209</v>
      </c>
    </row>
    <row r="49" spans="1:4" ht="12.75">
      <c r="A49" s="95" t="s">
        <v>120</v>
      </c>
      <c r="B49" s="96"/>
      <c r="C49" s="51">
        <v>3.6</v>
      </c>
      <c r="D49" s="52">
        <v>3.6</v>
      </c>
    </row>
    <row r="50" spans="1:4" ht="12.75">
      <c r="A50" s="95" t="s">
        <v>312</v>
      </c>
      <c r="B50" s="96"/>
      <c r="C50" s="51">
        <v>42</v>
      </c>
      <c r="D50" s="52">
        <v>177.2</v>
      </c>
    </row>
    <row r="51" spans="1:4" ht="12.75">
      <c r="A51" s="95" t="s">
        <v>313</v>
      </c>
      <c r="B51" s="96"/>
      <c r="C51" s="51">
        <v>78.8</v>
      </c>
      <c r="D51" s="52">
        <v>61.6</v>
      </c>
    </row>
    <row r="52" spans="1:4" ht="12.75">
      <c r="A52" s="95" t="s">
        <v>314</v>
      </c>
      <c r="B52" s="96"/>
      <c r="C52" s="51">
        <v>61.6</v>
      </c>
      <c r="D52" s="52">
        <v>53.4</v>
      </c>
    </row>
    <row r="53" spans="1:4" ht="12.75">
      <c r="A53" s="95" t="s">
        <v>307</v>
      </c>
      <c r="B53" s="96"/>
      <c r="C53" s="51">
        <v>50.6</v>
      </c>
      <c r="D53" s="52">
        <v>38</v>
      </c>
    </row>
    <row r="54" spans="1:4" ht="12.75">
      <c r="A54" s="95" t="s">
        <v>308</v>
      </c>
      <c r="B54" s="96"/>
      <c r="C54" s="51">
        <v>83.1</v>
      </c>
      <c r="D54" s="52">
        <v>114.8</v>
      </c>
    </row>
    <row r="55" spans="1:4" ht="25.5">
      <c r="A55" s="99" t="s">
        <v>315</v>
      </c>
      <c r="B55" s="91"/>
      <c r="C55" s="245">
        <v>393</v>
      </c>
      <c r="D55" s="246">
        <v>424.2</v>
      </c>
    </row>
    <row r="56" spans="1:4" ht="12.75">
      <c r="A56" s="539" t="s">
        <v>316</v>
      </c>
      <c r="B56" s="601"/>
      <c r="C56" s="515">
        <v>761.2</v>
      </c>
      <c r="D56" s="516">
        <v>1081.8</v>
      </c>
    </row>
    <row r="57" spans="1:4" ht="12.75">
      <c r="A57" s="619" t="s">
        <v>85</v>
      </c>
      <c r="B57" s="620"/>
      <c r="C57" s="475">
        <v>2867.9</v>
      </c>
      <c r="D57" s="476">
        <v>3146</v>
      </c>
    </row>
    <row r="58" spans="1:4" ht="14.85" customHeight="1">
      <c r="A58" s="512" t="s">
        <v>317</v>
      </c>
      <c r="B58" s="622"/>
      <c r="C58" s="508">
        <v>4928.2</v>
      </c>
      <c r="D58" s="509">
        <v>5271.6</v>
      </c>
    </row>
    <row r="59" spans="1:4" ht="14.85" customHeight="1">
      <c r="A59" s="200"/>
      <c r="B59" s="8"/>
      <c r="C59" s="8"/>
      <c r="D59" s="8"/>
    </row>
    <row r="60" spans="1:4" ht="14.85" customHeight="1">
      <c r="A60" s="32"/>
      <c r="B60" s="8"/>
      <c r="C60" s="8"/>
      <c r="D60" s="8"/>
    </row>
    <row r="61" spans="1:4" ht="14.85" customHeight="1">
      <c r="A61" s="32"/>
      <c r="B61" s="8"/>
      <c r="C61" s="8"/>
      <c r="D61" s="8"/>
    </row>
    <row r="62" spans="1:4" ht="14.85" customHeight="1">
      <c r="A62" s="32"/>
      <c r="B62" s="8"/>
      <c r="C62" s="8"/>
      <c r="D62" s="8"/>
    </row>
    <row r="63" spans="1:4" ht="14.85" customHeight="1">
      <c r="A63" s="32"/>
      <c r="B63" s="8"/>
      <c r="C63" s="8"/>
      <c r="D63" s="8"/>
    </row>
    <row r="64" spans="1:4" ht="14.85" customHeight="1">
      <c r="A64" s="32"/>
      <c r="B64" s="8"/>
      <c r="C64" s="8"/>
      <c r="D64" s="8"/>
    </row>
    <row r="65" spans="1:4" ht="14.85" customHeight="1">
      <c r="A65" s="32"/>
      <c r="B65" s="8"/>
      <c r="C65" s="8"/>
      <c r="D65" s="8"/>
    </row>
    <row r="66" spans="1:4" ht="14.85" customHeight="1">
      <c r="A66" s="32"/>
      <c r="B66" s="8"/>
      <c r="C66" s="8"/>
      <c r="D66" s="8"/>
    </row>
    <row r="67" spans="1:4" ht="14.85" customHeight="1">
      <c r="A67" s="32"/>
      <c r="B67" s="8"/>
      <c r="C67" s="8"/>
      <c r="D67" s="8"/>
    </row>
    <row r="68" spans="1:4" ht="14.85" customHeight="1">
      <c r="A68" s="32"/>
      <c r="B68" s="8"/>
      <c r="C68" s="8"/>
      <c r="D68" s="8"/>
    </row>
    <row r="69" spans="1:4" ht="14.85" customHeight="1">
      <c r="A69" s="32"/>
      <c r="B69" s="8"/>
      <c r="C69" s="8"/>
      <c r="D69" s="8"/>
    </row>
    <row r="70" spans="1:4" ht="14.85" customHeight="1">
      <c r="A70" s="26"/>
      <c r="B70" s="10"/>
      <c r="C70" s="10"/>
      <c r="D70" s="10"/>
    </row>
    <row r="71" spans="1:4" ht="14.85" customHeight="1">
      <c r="A71" s="26"/>
      <c r="B71" s="10"/>
      <c r="C71" s="10"/>
      <c r="D71" s="10"/>
    </row>
    <row r="72" spans="1:4" ht="14.85" customHeight="1">
      <c r="A72" s="26"/>
      <c r="B72" s="10"/>
      <c r="C72" s="10"/>
      <c r="D72" s="10"/>
    </row>
    <row r="73" spans="1:4" ht="14.85" customHeight="1">
      <c r="A73" s="26"/>
      <c r="B73" s="10"/>
      <c r="C73" s="10"/>
      <c r="D73" s="10"/>
    </row>
  </sheetData>
  <mergeCells count="5461">
    <mergeCell ref="XFA2:XFC2"/>
    <mergeCell ref="XEL2:XEN2"/>
    <mergeCell ref="XEO2:XEQ2"/>
    <mergeCell ref="XER2:XET2"/>
    <mergeCell ref="XEU2:XEW2"/>
    <mergeCell ref="XEX2:XEZ2"/>
    <mergeCell ref="XDW2:XDY2"/>
    <mergeCell ref="XDZ2:XEB2"/>
    <mergeCell ref="XEC2:XEE2"/>
    <mergeCell ref="XEF2:XEH2"/>
    <mergeCell ref="XEI2:XEK2"/>
    <mergeCell ref="XDH2:XDJ2"/>
    <mergeCell ref="XDK2:XDM2"/>
    <mergeCell ref="XDN2:XDP2"/>
    <mergeCell ref="XDQ2:XDS2"/>
    <mergeCell ref="XDT2:XDV2"/>
    <mergeCell ref="XCS2:XCU2"/>
    <mergeCell ref="XCV2:XCX2"/>
    <mergeCell ref="XCY2:XDA2"/>
    <mergeCell ref="XDB2:XDD2"/>
    <mergeCell ref="XDE2:XDG2"/>
    <mergeCell ref="XCD2:XCF2"/>
    <mergeCell ref="XCG2:XCI2"/>
    <mergeCell ref="XCJ2:XCL2"/>
    <mergeCell ref="XCM2:XCO2"/>
    <mergeCell ref="XCP2:XCR2"/>
    <mergeCell ref="XBO2:XBQ2"/>
    <mergeCell ref="XBR2:XBT2"/>
    <mergeCell ref="XBU2:XBW2"/>
    <mergeCell ref="XBX2:XBZ2"/>
    <mergeCell ref="XCA2:XCC2"/>
    <mergeCell ref="XAZ2:XBB2"/>
    <mergeCell ref="XBC2:XBE2"/>
    <mergeCell ref="XBF2:XBH2"/>
    <mergeCell ref="XBI2:XBK2"/>
    <mergeCell ref="XBL2:XBN2"/>
    <mergeCell ref="XAK2:XAM2"/>
    <mergeCell ref="XAN2:XAP2"/>
    <mergeCell ref="XAQ2:XAS2"/>
    <mergeCell ref="XAT2:XAV2"/>
    <mergeCell ref="XAW2:XAY2"/>
    <mergeCell ref="WZV2:WZX2"/>
    <mergeCell ref="WZY2:XAA2"/>
    <mergeCell ref="XAB2:XAD2"/>
    <mergeCell ref="XAE2:XAG2"/>
    <mergeCell ref="XAH2:XAJ2"/>
    <mergeCell ref="WZG2:WZI2"/>
    <mergeCell ref="WZJ2:WZL2"/>
    <mergeCell ref="WZM2:WZO2"/>
    <mergeCell ref="WZP2:WZR2"/>
    <mergeCell ref="WZS2:WZU2"/>
    <mergeCell ref="WYR2:WYT2"/>
    <mergeCell ref="WYU2:WYW2"/>
    <mergeCell ref="WYX2:WYZ2"/>
    <mergeCell ref="WZA2:WZC2"/>
    <mergeCell ref="WZD2:WZF2"/>
    <mergeCell ref="WYC2:WYE2"/>
    <mergeCell ref="WYF2:WYH2"/>
    <mergeCell ref="WYI2:WYK2"/>
    <mergeCell ref="WYL2:WYN2"/>
    <mergeCell ref="WYO2:WYQ2"/>
    <mergeCell ref="WXN2:WXP2"/>
    <mergeCell ref="WXQ2:WXS2"/>
    <mergeCell ref="WXT2:WXV2"/>
    <mergeCell ref="WXW2:WXY2"/>
    <mergeCell ref="WXZ2:WYB2"/>
    <mergeCell ref="WWY2:WXA2"/>
    <mergeCell ref="WXB2:WXD2"/>
    <mergeCell ref="WXE2:WXG2"/>
    <mergeCell ref="WXH2:WXJ2"/>
    <mergeCell ref="WXK2:WXM2"/>
    <mergeCell ref="WWJ2:WWL2"/>
    <mergeCell ref="WWM2:WWO2"/>
    <mergeCell ref="WWP2:WWR2"/>
    <mergeCell ref="WWS2:WWU2"/>
    <mergeCell ref="WWV2:WWX2"/>
    <mergeCell ref="WVU2:WVW2"/>
    <mergeCell ref="WVX2:WVZ2"/>
    <mergeCell ref="WWA2:WWC2"/>
    <mergeCell ref="WWD2:WWF2"/>
    <mergeCell ref="WWG2:WWI2"/>
    <mergeCell ref="WVF2:WVH2"/>
    <mergeCell ref="WVI2:WVK2"/>
    <mergeCell ref="WVL2:WVN2"/>
    <mergeCell ref="WVO2:WVQ2"/>
    <mergeCell ref="WVR2:WVT2"/>
    <mergeCell ref="WUQ2:WUS2"/>
    <mergeCell ref="WUT2:WUV2"/>
    <mergeCell ref="WUW2:WUY2"/>
    <mergeCell ref="WUZ2:WVB2"/>
    <mergeCell ref="WVC2:WVE2"/>
    <mergeCell ref="WUB2:WUD2"/>
    <mergeCell ref="WUE2:WUG2"/>
    <mergeCell ref="WUH2:WUJ2"/>
    <mergeCell ref="WUK2:WUM2"/>
    <mergeCell ref="WUN2:WUP2"/>
    <mergeCell ref="WTM2:WTO2"/>
    <mergeCell ref="WTP2:WTR2"/>
    <mergeCell ref="WTS2:WTU2"/>
    <mergeCell ref="WTV2:WTX2"/>
    <mergeCell ref="WTY2:WUA2"/>
    <mergeCell ref="WSX2:WSZ2"/>
    <mergeCell ref="WTA2:WTC2"/>
    <mergeCell ref="WTD2:WTF2"/>
    <mergeCell ref="WTG2:WTI2"/>
    <mergeCell ref="WTJ2:WTL2"/>
    <mergeCell ref="WSI2:WSK2"/>
    <mergeCell ref="WSL2:WSN2"/>
    <mergeCell ref="WSO2:WSQ2"/>
    <mergeCell ref="WSR2:WST2"/>
    <mergeCell ref="WSU2:WSW2"/>
    <mergeCell ref="WRT2:WRV2"/>
    <mergeCell ref="WRW2:WRY2"/>
    <mergeCell ref="WRZ2:WSB2"/>
    <mergeCell ref="WSC2:WSE2"/>
    <mergeCell ref="WSF2:WSH2"/>
    <mergeCell ref="WRE2:WRG2"/>
    <mergeCell ref="WRH2:WRJ2"/>
    <mergeCell ref="WRK2:WRM2"/>
    <mergeCell ref="WRN2:WRP2"/>
    <mergeCell ref="WRQ2:WRS2"/>
    <mergeCell ref="WQP2:WQR2"/>
    <mergeCell ref="WQS2:WQU2"/>
    <mergeCell ref="WQV2:WQX2"/>
    <mergeCell ref="WQY2:WRA2"/>
    <mergeCell ref="WRB2:WRD2"/>
    <mergeCell ref="WQA2:WQC2"/>
    <mergeCell ref="WQD2:WQF2"/>
    <mergeCell ref="WQG2:WQI2"/>
    <mergeCell ref="WQJ2:WQL2"/>
    <mergeCell ref="WQM2:WQO2"/>
    <mergeCell ref="WPL2:WPN2"/>
    <mergeCell ref="WPO2:WPQ2"/>
    <mergeCell ref="WPR2:WPT2"/>
    <mergeCell ref="WPU2:WPW2"/>
    <mergeCell ref="WPX2:WPZ2"/>
    <mergeCell ref="WOW2:WOY2"/>
    <mergeCell ref="WOZ2:WPB2"/>
    <mergeCell ref="WPC2:WPE2"/>
    <mergeCell ref="WPF2:WPH2"/>
    <mergeCell ref="WPI2:WPK2"/>
    <mergeCell ref="WOH2:WOJ2"/>
    <mergeCell ref="WOK2:WOM2"/>
    <mergeCell ref="WON2:WOP2"/>
    <mergeCell ref="WOQ2:WOS2"/>
    <mergeCell ref="WOT2:WOV2"/>
    <mergeCell ref="WNS2:WNU2"/>
    <mergeCell ref="WNV2:WNX2"/>
    <mergeCell ref="WNY2:WOA2"/>
    <mergeCell ref="WOB2:WOD2"/>
    <mergeCell ref="WOE2:WOG2"/>
    <mergeCell ref="WND2:WNF2"/>
    <mergeCell ref="WNG2:WNI2"/>
    <mergeCell ref="WNJ2:WNL2"/>
    <mergeCell ref="WNM2:WNO2"/>
    <mergeCell ref="WNP2:WNR2"/>
    <mergeCell ref="WMO2:WMQ2"/>
    <mergeCell ref="WMR2:WMT2"/>
    <mergeCell ref="WMU2:WMW2"/>
    <mergeCell ref="WMX2:WMZ2"/>
    <mergeCell ref="WNA2:WNC2"/>
    <mergeCell ref="WLZ2:WMB2"/>
    <mergeCell ref="WMC2:WME2"/>
    <mergeCell ref="WMF2:WMH2"/>
    <mergeCell ref="WMI2:WMK2"/>
    <mergeCell ref="WML2:WMN2"/>
    <mergeCell ref="WLK2:WLM2"/>
    <mergeCell ref="WLN2:WLP2"/>
    <mergeCell ref="WLQ2:WLS2"/>
    <mergeCell ref="WLT2:WLV2"/>
    <mergeCell ref="WLW2:WLY2"/>
    <mergeCell ref="WKV2:WKX2"/>
    <mergeCell ref="WKY2:WLA2"/>
    <mergeCell ref="WLB2:WLD2"/>
    <mergeCell ref="WLE2:WLG2"/>
    <mergeCell ref="WLH2:WLJ2"/>
    <mergeCell ref="WKG2:WKI2"/>
    <mergeCell ref="WKJ2:WKL2"/>
    <mergeCell ref="WKM2:WKO2"/>
    <mergeCell ref="WKP2:WKR2"/>
    <mergeCell ref="WKS2:WKU2"/>
    <mergeCell ref="WJR2:WJT2"/>
    <mergeCell ref="WJU2:WJW2"/>
    <mergeCell ref="WJX2:WJZ2"/>
    <mergeCell ref="WKA2:WKC2"/>
    <mergeCell ref="WKD2:WKF2"/>
    <mergeCell ref="WJC2:WJE2"/>
    <mergeCell ref="WJF2:WJH2"/>
    <mergeCell ref="WJI2:WJK2"/>
    <mergeCell ref="WJL2:WJN2"/>
    <mergeCell ref="WJO2:WJQ2"/>
    <mergeCell ref="WIN2:WIP2"/>
    <mergeCell ref="WIQ2:WIS2"/>
    <mergeCell ref="WIT2:WIV2"/>
    <mergeCell ref="WIW2:WIY2"/>
    <mergeCell ref="WIZ2:WJB2"/>
    <mergeCell ref="WHY2:WIA2"/>
    <mergeCell ref="WIB2:WID2"/>
    <mergeCell ref="WIE2:WIG2"/>
    <mergeCell ref="WIH2:WIJ2"/>
    <mergeCell ref="WIK2:WIM2"/>
    <mergeCell ref="WHJ2:WHL2"/>
    <mergeCell ref="WHM2:WHO2"/>
    <mergeCell ref="WHP2:WHR2"/>
    <mergeCell ref="WHS2:WHU2"/>
    <mergeCell ref="WHV2:WHX2"/>
    <mergeCell ref="WGU2:WGW2"/>
    <mergeCell ref="WGX2:WGZ2"/>
    <mergeCell ref="WHA2:WHC2"/>
    <mergeCell ref="WHD2:WHF2"/>
    <mergeCell ref="WHG2:WHI2"/>
    <mergeCell ref="WGF2:WGH2"/>
    <mergeCell ref="WGI2:WGK2"/>
    <mergeCell ref="WGL2:WGN2"/>
    <mergeCell ref="WGO2:WGQ2"/>
    <mergeCell ref="WGR2:WGT2"/>
    <mergeCell ref="WFQ2:WFS2"/>
    <mergeCell ref="WFT2:WFV2"/>
    <mergeCell ref="WFW2:WFY2"/>
    <mergeCell ref="WFZ2:WGB2"/>
    <mergeCell ref="WGC2:WGE2"/>
    <mergeCell ref="WFB2:WFD2"/>
    <mergeCell ref="WFE2:WFG2"/>
    <mergeCell ref="WFH2:WFJ2"/>
    <mergeCell ref="WFK2:WFM2"/>
    <mergeCell ref="WFN2:WFP2"/>
    <mergeCell ref="WEM2:WEO2"/>
    <mergeCell ref="WEP2:WER2"/>
    <mergeCell ref="WES2:WEU2"/>
    <mergeCell ref="WEV2:WEX2"/>
    <mergeCell ref="WEY2:WFA2"/>
    <mergeCell ref="WDX2:WDZ2"/>
    <mergeCell ref="WEA2:WEC2"/>
    <mergeCell ref="WED2:WEF2"/>
    <mergeCell ref="WEG2:WEI2"/>
    <mergeCell ref="WEJ2:WEL2"/>
    <mergeCell ref="WDI2:WDK2"/>
    <mergeCell ref="WDL2:WDN2"/>
    <mergeCell ref="WDO2:WDQ2"/>
    <mergeCell ref="WDR2:WDT2"/>
    <mergeCell ref="WDU2:WDW2"/>
    <mergeCell ref="WCT2:WCV2"/>
    <mergeCell ref="WCW2:WCY2"/>
    <mergeCell ref="WCZ2:WDB2"/>
    <mergeCell ref="WDC2:WDE2"/>
    <mergeCell ref="WDF2:WDH2"/>
    <mergeCell ref="WCE2:WCG2"/>
    <mergeCell ref="WCH2:WCJ2"/>
    <mergeCell ref="WCK2:WCM2"/>
    <mergeCell ref="WCN2:WCP2"/>
    <mergeCell ref="WCQ2:WCS2"/>
    <mergeCell ref="WBP2:WBR2"/>
    <mergeCell ref="WBS2:WBU2"/>
    <mergeCell ref="WBV2:WBX2"/>
    <mergeCell ref="WBY2:WCA2"/>
    <mergeCell ref="WCB2:WCD2"/>
    <mergeCell ref="WBA2:WBC2"/>
    <mergeCell ref="WBD2:WBF2"/>
    <mergeCell ref="WBG2:WBI2"/>
    <mergeCell ref="WBJ2:WBL2"/>
    <mergeCell ref="WBM2:WBO2"/>
    <mergeCell ref="WAL2:WAN2"/>
    <mergeCell ref="WAO2:WAQ2"/>
    <mergeCell ref="WAR2:WAT2"/>
    <mergeCell ref="WAU2:WAW2"/>
    <mergeCell ref="WAX2:WAZ2"/>
    <mergeCell ref="VZW2:VZY2"/>
    <mergeCell ref="VZZ2:WAB2"/>
    <mergeCell ref="WAC2:WAE2"/>
    <mergeCell ref="WAF2:WAH2"/>
    <mergeCell ref="WAI2:WAK2"/>
    <mergeCell ref="VZH2:VZJ2"/>
    <mergeCell ref="VZK2:VZM2"/>
    <mergeCell ref="VZN2:VZP2"/>
    <mergeCell ref="VZQ2:VZS2"/>
    <mergeCell ref="VZT2:VZV2"/>
    <mergeCell ref="VYS2:VYU2"/>
    <mergeCell ref="VYV2:VYX2"/>
    <mergeCell ref="VYY2:VZA2"/>
    <mergeCell ref="VZB2:VZD2"/>
    <mergeCell ref="VZE2:VZG2"/>
    <mergeCell ref="VYD2:VYF2"/>
    <mergeCell ref="VYG2:VYI2"/>
    <mergeCell ref="VYJ2:VYL2"/>
    <mergeCell ref="VYM2:VYO2"/>
    <mergeCell ref="VYP2:VYR2"/>
    <mergeCell ref="VXO2:VXQ2"/>
    <mergeCell ref="VXR2:VXT2"/>
    <mergeCell ref="VXU2:VXW2"/>
    <mergeCell ref="VXX2:VXZ2"/>
    <mergeCell ref="VYA2:VYC2"/>
    <mergeCell ref="VWZ2:VXB2"/>
    <mergeCell ref="VXC2:VXE2"/>
    <mergeCell ref="VXF2:VXH2"/>
    <mergeCell ref="VXI2:VXK2"/>
    <mergeCell ref="VXL2:VXN2"/>
    <mergeCell ref="VWK2:VWM2"/>
    <mergeCell ref="VWN2:VWP2"/>
    <mergeCell ref="VWQ2:VWS2"/>
    <mergeCell ref="VWT2:VWV2"/>
    <mergeCell ref="VWW2:VWY2"/>
    <mergeCell ref="VVV2:VVX2"/>
    <mergeCell ref="VVY2:VWA2"/>
    <mergeCell ref="VWB2:VWD2"/>
    <mergeCell ref="VWE2:VWG2"/>
    <mergeCell ref="VWH2:VWJ2"/>
    <mergeCell ref="VVG2:VVI2"/>
    <mergeCell ref="VVJ2:VVL2"/>
    <mergeCell ref="VVM2:VVO2"/>
    <mergeCell ref="VVP2:VVR2"/>
    <mergeCell ref="VVS2:VVU2"/>
    <mergeCell ref="VUR2:VUT2"/>
    <mergeCell ref="VUU2:VUW2"/>
    <mergeCell ref="VUX2:VUZ2"/>
    <mergeCell ref="VVA2:VVC2"/>
    <mergeCell ref="VVD2:VVF2"/>
    <mergeCell ref="VUC2:VUE2"/>
    <mergeCell ref="VUF2:VUH2"/>
    <mergeCell ref="VUI2:VUK2"/>
    <mergeCell ref="VUL2:VUN2"/>
    <mergeCell ref="VUO2:VUQ2"/>
    <mergeCell ref="VTN2:VTP2"/>
    <mergeCell ref="VTQ2:VTS2"/>
    <mergeCell ref="VTT2:VTV2"/>
    <mergeCell ref="VTW2:VTY2"/>
    <mergeCell ref="VTZ2:VUB2"/>
    <mergeCell ref="VSY2:VTA2"/>
    <mergeCell ref="VTB2:VTD2"/>
    <mergeCell ref="VTE2:VTG2"/>
    <mergeCell ref="VTH2:VTJ2"/>
    <mergeCell ref="VTK2:VTM2"/>
    <mergeCell ref="VSJ2:VSL2"/>
    <mergeCell ref="VSM2:VSO2"/>
    <mergeCell ref="VSP2:VSR2"/>
    <mergeCell ref="VSS2:VSU2"/>
    <mergeCell ref="VSV2:VSX2"/>
    <mergeCell ref="VRU2:VRW2"/>
    <mergeCell ref="VRX2:VRZ2"/>
    <mergeCell ref="VSA2:VSC2"/>
    <mergeCell ref="VSD2:VSF2"/>
    <mergeCell ref="VSG2:VSI2"/>
    <mergeCell ref="VRF2:VRH2"/>
    <mergeCell ref="VRI2:VRK2"/>
    <mergeCell ref="VRL2:VRN2"/>
    <mergeCell ref="VRO2:VRQ2"/>
    <mergeCell ref="VRR2:VRT2"/>
    <mergeCell ref="VQQ2:VQS2"/>
    <mergeCell ref="VQT2:VQV2"/>
    <mergeCell ref="VQW2:VQY2"/>
    <mergeCell ref="VQZ2:VRB2"/>
    <mergeCell ref="VRC2:VRE2"/>
    <mergeCell ref="VQB2:VQD2"/>
    <mergeCell ref="VQE2:VQG2"/>
    <mergeCell ref="VQH2:VQJ2"/>
    <mergeCell ref="VQK2:VQM2"/>
    <mergeCell ref="VQN2:VQP2"/>
    <mergeCell ref="VPM2:VPO2"/>
    <mergeCell ref="VPP2:VPR2"/>
    <mergeCell ref="VPS2:VPU2"/>
    <mergeCell ref="VPV2:VPX2"/>
    <mergeCell ref="VPY2:VQA2"/>
    <mergeCell ref="VOX2:VOZ2"/>
    <mergeCell ref="VPA2:VPC2"/>
    <mergeCell ref="VPD2:VPF2"/>
    <mergeCell ref="VPG2:VPI2"/>
    <mergeCell ref="VPJ2:VPL2"/>
    <mergeCell ref="VOI2:VOK2"/>
    <mergeCell ref="VOL2:VON2"/>
    <mergeCell ref="VOO2:VOQ2"/>
    <mergeCell ref="VOR2:VOT2"/>
    <mergeCell ref="VOU2:VOW2"/>
    <mergeCell ref="VNT2:VNV2"/>
    <mergeCell ref="VNW2:VNY2"/>
    <mergeCell ref="VNZ2:VOB2"/>
    <mergeCell ref="VOC2:VOE2"/>
    <mergeCell ref="VOF2:VOH2"/>
    <mergeCell ref="VNE2:VNG2"/>
    <mergeCell ref="VNH2:VNJ2"/>
    <mergeCell ref="VNK2:VNM2"/>
    <mergeCell ref="VNN2:VNP2"/>
    <mergeCell ref="VNQ2:VNS2"/>
    <mergeCell ref="VMP2:VMR2"/>
    <mergeCell ref="VMS2:VMU2"/>
    <mergeCell ref="VMV2:VMX2"/>
    <mergeCell ref="VMY2:VNA2"/>
    <mergeCell ref="VNB2:VND2"/>
    <mergeCell ref="VMA2:VMC2"/>
    <mergeCell ref="VMD2:VMF2"/>
    <mergeCell ref="VMG2:VMI2"/>
    <mergeCell ref="VMJ2:VML2"/>
    <mergeCell ref="VMM2:VMO2"/>
    <mergeCell ref="VLL2:VLN2"/>
    <mergeCell ref="VLO2:VLQ2"/>
    <mergeCell ref="VLR2:VLT2"/>
    <mergeCell ref="VLU2:VLW2"/>
    <mergeCell ref="VLX2:VLZ2"/>
    <mergeCell ref="VKW2:VKY2"/>
    <mergeCell ref="VKZ2:VLB2"/>
    <mergeCell ref="VLC2:VLE2"/>
    <mergeCell ref="VLF2:VLH2"/>
    <mergeCell ref="VLI2:VLK2"/>
    <mergeCell ref="VKH2:VKJ2"/>
    <mergeCell ref="VKK2:VKM2"/>
    <mergeCell ref="VKN2:VKP2"/>
    <mergeCell ref="VKQ2:VKS2"/>
    <mergeCell ref="VKT2:VKV2"/>
    <mergeCell ref="VJS2:VJU2"/>
    <mergeCell ref="VJV2:VJX2"/>
    <mergeCell ref="VJY2:VKA2"/>
    <mergeCell ref="VKB2:VKD2"/>
    <mergeCell ref="VKE2:VKG2"/>
    <mergeCell ref="VJD2:VJF2"/>
    <mergeCell ref="VJG2:VJI2"/>
    <mergeCell ref="VJJ2:VJL2"/>
    <mergeCell ref="VJM2:VJO2"/>
    <mergeCell ref="VJP2:VJR2"/>
    <mergeCell ref="VIO2:VIQ2"/>
    <mergeCell ref="VIR2:VIT2"/>
    <mergeCell ref="VIU2:VIW2"/>
    <mergeCell ref="VIX2:VIZ2"/>
    <mergeCell ref="VJA2:VJC2"/>
    <mergeCell ref="VHZ2:VIB2"/>
    <mergeCell ref="VIC2:VIE2"/>
    <mergeCell ref="VIF2:VIH2"/>
    <mergeCell ref="VII2:VIK2"/>
    <mergeCell ref="VIL2:VIN2"/>
    <mergeCell ref="VHK2:VHM2"/>
    <mergeCell ref="VHN2:VHP2"/>
    <mergeCell ref="VHQ2:VHS2"/>
    <mergeCell ref="VHT2:VHV2"/>
    <mergeCell ref="VHW2:VHY2"/>
    <mergeCell ref="VGV2:VGX2"/>
    <mergeCell ref="VGY2:VHA2"/>
    <mergeCell ref="VHB2:VHD2"/>
    <mergeCell ref="VHE2:VHG2"/>
    <mergeCell ref="VHH2:VHJ2"/>
    <mergeCell ref="VGG2:VGI2"/>
    <mergeCell ref="VGJ2:VGL2"/>
    <mergeCell ref="VGM2:VGO2"/>
    <mergeCell ref="VGP2:VGR2"/>
    <mergeCell ref="VGS2:VGU2"/>
    <mergeCell ref="VFR2:VFT2"/>
    <mergeCell ref="VFU2:VFW2"/>
    <mergeCell ref="VFX2:VFZ2"/>
    <mergeCell ref="VGA2:VGC2"/>
    <mergeCell ref="VGD2:VGF2"/>
    <mergeCell ref="VFC2:VFE2"/>
    <mergeCell ref="VFF2:VFH2"/>
    <mergeCell ref="VFI2:VFK2"/>
    <mergeCell ref="VFL2:VFN2"/>
    <mergeCell ref="VFO2:VFQ2"/>
    <mergeCell ref="VEN2:VEP2"/>
    <mergeCell ref="VEQ2:VES2"/>
    <mergeCell ref="VET2:VEV2"/>
    <mergeCell ref="VEW2:VEY2"/>
    <mergeCell ref="VEZ2:VFB2"/>
    <mergeCell ref="VDY2:VEA2"/>
    <mergeCell ref="VEB2:VED2"/>
    <mergeCell ref="VEE2:VEG2"/>
    <mergeCell ref="VEH2:VEJ2"/>
    <mergeCell ref="VEK2:VEM2"/>
    <mergeCell ref="VDJ2:VDL2"/>
    <mergeCell ref="VDM2:VDO2"/>
    <mergeCell ref="VDP2:VDR2"/>
    <mergeCell ref="VDS2:VDU2"/>
    <mergeCell ref="VDV2:VDX2"/>
    <mergeCell ref="VCU2:VCW2"/>
    <mergeCell ref="VCX2:VCZ2"/>
    <mergeCell ref="VDA2:VDC2"/>
    <mergeCell ref="VDD2:VDF2"/>
    <mergeCell ref="VDG2:VDI2"/>
    <mergeCell ref="VCF2:VCH2"/>
    <mergeCell ref="VCI2:VCK2"/>
    <mergeCell ref="VCL2:VCN2"/>
    <mergeCell ref="VCO2:VCQ2"/>
    <mergeCell ref="VCR2:VCT2"/>
    <mergeCell ref="VBQ2:VBS2"/>
    <mergeCell ref="VBT2:VBV2"/>
    <mergeCell ref="VBW2:VBY2"/>
    <mergeCell ref="VBZ2:VCB2"/>
    <mergeCell ref="VCC2:VCE2"/>
    <mergeCell ref="VBB2:VBD2"/>
    <mergeCell ref="VBE2:VBG2"/>
    <mergeCell ref="VBH2:VBJ2"/>
    <mergeCell ref="VBK2:VBM2"/>
    <mergeCell ref="VBN2:VBP2"/>
    <mergeCell ref="VAM2:VAO2"/>
    <mergeCell ref="VAP2:VAR2"/>
    <mergeCell ref="VAS2:VAU2"/>
    <mergeCell ref="VAV2:VAX2"/>
    <mergeCell ref="VAY2:VBA2"/>
    <mergeCell ref="UZX2:UZZ2"/>
    <mergeCell ref="VAA2:VAC2"/>
    <mergeCell ref="VAD2:VAF2"/>
    <mergeCell ref="VAG2:VAI2"/>
    <mergeCell ref="VAJ2:VAL2"/>
    <mergeCell ref="UZI2:UZK2"/>
    <mergeCell ref="UZL2:UZN2"/>
    <mergeCell ref="UZO2:UZQ2"/>
    <mergeCell ref="UZR2:UZT2"/>
    <mergeCell ref="UZU2:UZW2"/>
    <mergeCell ref="UYT2:UYV2"/>
    <mergeCell ref="UYW2:UYY2"/>
    <mergeCell ref="UYZ2:UZB2"/>
    <mergeCell ref="UZC2:UZE2"/>
    <mergeCell ref="UZF2:UZH2"/>
    <mergeCell ref="UYE2:UYG2"/>
    <mergeCell ref="UYH2:UYJ2"/>
    <mergeCell ref="UYK2:UYM2"/>
    <mergeCell ref="UYN2:UYP2"/>
    <mergeCell ref="UYQ2:UYS2"/>
    <mergeCell ref="UXP2:UXR2"/>
    <mergeCell ref="UXS2:UXU2"/>
    <mergeCell ref="UXV2:UXX2"/>
    <mergeCell ref="UXY2:UYA2"/>
    <mergeCell ref="UYB2:UYD2"/>
    <mergeCell ref="UXA2:UXC2"/>
    <mergeCell ref="UXD2:UXF2"/>
    <mergeCell ref="UXG2:UXI2"/>
    <mergeCell ref="UXJ2:UXL2"/>
    <mergeCell ref="UXM2:UXO2"/>
    <mergeCell ref="UWL2:UWN2"/>
    <mergeCell ref="UWO2:UWQ2"/>
    <mergeCell ref="UWR2:UWT2"/>
    <mergeCell ref="UWU2:UWW2"/>
    <mergeCell ref="UWX2:UWZ2"/>
    <mergeCell ref="UVW2:UVY2"/>
    <mergeCell ref="UVZ2:UWB2"/>
    <mergeCell ref="UWC2:UWE2"/>
    <mergeCell ref="UWF2:UWH2"/>
    <mergeCell ref="UWI2:UWK2"/>
    <mergeCell ref="UVH2:UVJ2"/>
    <mergeCell ref="UVK2:UVM2"/>
    <mergeCell ref="UVN2:UVP2"/>
    <mergeCell ref="UVQ2:UVS2"/>
    <mergeCell ref="UVT2:UVV2"/>
    <mergeCell ref="UUS2:UUU2"/>
    <mergeCell ref="UUV2:UUX2"/>
    <mergeCell ref="UUY2:UVA2"/>
    <mergeCell ref="UVB2:UVD2"/>
    <mergeCell ref="UVE2:UVG2"/>
    <mergeCell ref="UUD2:UUF2"/>
    <mergeCell ref="UUG2:UUI2"/>
    <mergeCell ref="UUJ2:UUL2"/>
    <mergeCell ref="UUM2:UUO2"/>
    <mergeCell ref="UUP2:UUR2"/>
    <mergeCell ref="UTO2:UTQ2"/>
    <mergeCell ref="UTR2:UTT2"/>
    <mergeCell ref="UTU2:UTW2"/>
    <mergeCell ref="UTX2:UTZ2"/>
    <mergeCell ref="UUA2:UUC2"/>
    <mergeCell ref="USZ2:UTB2"/>
    <mergeCell ref="UTC2:UTE2"/>
    <mergeCell ref="UTF2:UTH2"/>
    <mergeCell ref="UTI2:UTK2"/>
    <mergeCell ref="UTL2:UTN2"/>
    <mergeCell ref="USK2:USM2"/>
    <mergeCell ref="USN2:USP2"/>
    <mergeCell ref="USQ2:USS2"/>
    <mergeCell ref="UST2:USV2"/>
    <mergeCell ref="USW2:USY2"/>
    <mergeCell ref="URV2:URX2"/>
    <mergeCell ref="URY2:USA2"/>
    <mergeCell ref="USB2:USD2"/>
    <mergeCell ref="USE2:USG2"/>
    <mergeCell ref="USH2:USJ2"/>
    <mergeCell ref="URG2:URI2"/>
    <mergeCell ref="URJ2:URL2"/>
    <mergeCell ref="URM2:URO2"/>
    <mergeCell ref="URP2:URR2"/>
    <mergeCell ref="URS2:URU2"/>
    <mergeCell ref="UQR2:UQT2"/>
    <mergeCell ref="UQU2:UQW2"/>
    <mergeCell ref="UQX2:UQZ2"/>
    <mergeCell ref="URA2:URC2"/>
    <mergeCell ref="URD2:URF2"/>
    <mergeCell ref="UQC2:UQE2"/>
    <mergeCell ref="UQF2:UQH2"/>
    <mergeCell ref="UQI2:UQK2"/>
    <mergeCell ref="UQL2:UQN2"/>
    <mergeCell ref="UQO2:UQQ2"/>
    <mergeCell ref="UPN2:UPP2"/>
    <mergeCell ref="UPQ2:UPS2"/>
    <mergeCell ref="UPT2:UPV2"/>
    <mergeCell ref="UPW2:UPY2"/>
    <mergeCell ref="UPZ2:UQB2"/>
    <mergeCell ref="UOY2:UPA2"/>
    <mergeCell ref="UPB2:UPD2"/>
    <mergeCell ref="UPE2:UPG2"/>
    <mergeCell ref="UPH2:UPJ2"/>
    <mergeCell ref="UPK2:UPM2"/>
    <mergeCell ref="UOJ2:UOL2"/>
    <mergeCell ref="UOM2:UOO2"/>
    <mergeCell ref="UOP2:UOR2"/>
    <mergeCell ref="UOS2:UOU2"/>
    <mergeCell ref="UOV2:UOX2"/>
    <mergeCell ref="UNU2:UNW2"/>
    <mergeCell ref="UNX2:UNZ2"/>
    <mergeCell ref="UOA2:UOC2"/>
    <mergeCell ref="UOD2:UOF2"/>
    <mergeCell ref="UOG2:UOI2"/>
    <mergeCell ref="UNF2:UNH2"/>
    <mergeCell ref="UNI2:UNK2"/>
    <mergeCell ref="UNL2:UNN2"/>
    <mergeCell ref="UNO2:UNQ2"/>
    <mergeCell ref="UNR2:UNT2"/>
    <mergeCell ref="UMQ2:UMS2"/>
    <mergeCell ref="UMT2:UMV2"/>
    <mergeCell ref="UMW2:UMY2"/>
    <mergeCell ref="UMZ2:UNB2"/>
    <mergeCell ref="UNC2:UNE2"/>
    <mergeCell ref="UMB2:UMD2"/>
    <mergeCell ref="UME2:UMG2"/>
    <mergeCell ref="UMH2:UMJ2"/>
    <mergeCell ref="UMK2:UMM2"/>
    <mergeCell ref="UMN2:UMP2"/>
    <mergeCell ref="ULM2:ULO2"/>
    <mergeCell ref="ULP2:ULR2"/>
    <mergeCell ref="ULS2:ULU2"/>
    <mergeCell ref="ULV2:ULX2"/>
    <mergeCell ref="ULY2:UMA2"/>
    <mergeCell ref="UKX2:UKZ2"/>
    <mergeCell ref="ULA2:ULC2"/>
    <mergeCell ref="ULD2:ULF2"/>
    <mergeCell ref="ULG2:ULI2"/>
    <mergeCell ref="ULJ2:ULL2"/>
    <mergeCell ref="UKI2:UKK2"/>
    <mergeCell ref="UKL2:UKN2"/>
    <mergeCell ref="UKO2:UKQ2"/>
    <mergeCell ref="UKR2:UKT2"/>
    <mergeCell ref="UKU2:UKW2"/>
    <mergeCell ref="UJT2:UJV2"/>
    <mergeCell ref="UJW2:UJY2"/>
    <mergeCell ref="UJZ2:UKB2"/>
    <mergeCell ref="UKC2:UKE2"/>
    <mergeCell ref="UKF2:UKH2"/>
    <mergeCell ref="UJE2:UJG2"/>
    <mergeCell ref="UJH2:UJJ2"/>
    <mergeCell ref="UJK2:UJM2"/>
    <mergeCell ref="UJN2:UJP2"/>
    <mergeCell ref="UJQ2:UJS2"/>
    <mergeCell ref="UIP2:UIR2"/>
    <mergeCell ref="UIS2:UIU2"/>
    <mergeCell ref="UIV2:UIX2"/>
    <mergeCell ref="UIY2:UJA2"/>
    <mergeCell ref="UJB2:UJD2"/>
    <mergeCell ref="UIA2:UIC2"/>
    <mergeCell ref="UID2:UIF2"/>
    <mergeCell ref="UIG2:UII2"/>
    <mergeCell ref="UIJ2:UIL2"/>
    <mergeCell ref="UIM2:UIO2"/>
    <mergeCell ref="UHL2:UHN2"/>
    <mergeCell ref="UHO2:UHQ2"/>
    <mergeCell ref="UHR2:UHT2"/>
    <mergeCell ref="UHU2:UHW2"/>
    <mergeCell ref="UHX2:UHZ2"/>
    <mergeCell ref="UGW2:UGY2"/>
    <mergeCell ref="UGZ2:UHB2"/>
    <mergeCell ref="UHC2:UHE2"/>
    <mergeCell ref="UHF2:UHH2"/>
    <mergeCell ref="UHI2:UHK2"/>
    <mergeCell ref="UGH2:UGJ2"/>
    <mergeCell ref="UGK2:UGM2"/>
    <mergeCell ref="UGN2:UGP2"/>
    <mergeCell ref="UGQ2:UGS2"/>
    <mergeCell ref="UGT2:UGV2"/>
    <mergeCell ref="UFS2:UFU2"/>
    <mergeCell ref="UFV2:UFX2"/>
    <mergeCell ref="UFY2:UGA2"/>
    <mergeCell ref="UGB2:UGD2"/>
    <mergeCell ref="UGE2:UGG2"/>
    <mergeCell ref="UFD2:UFF2"/>
    <mergeCell ref="UFG2:UFI2"/>
    <mergeCell ref="UFJ2:UFL2"/>
    <mergeCell ref="UFM2:UFO2"/>
    <mergeCell ref="UFP2:UFR2"/>
    <mergeCell ref="UEO2:UEQ2"/>
    <mergeCell ref="UER2:UET2"/>
    <mergeCell ref="UEU2:UEW2"/>
    <mergeCell ref="UEX2:UEZ2"/>
    <mergeCell ref="UFA2:UFC2"/>
    <mergeCell ref="UDZ2:UEB2"/>
    <mergeCell ref="UEC2:UEE2"/>
    <mergeCell ref="UEF2:UEH2"/>
    <mergeCell ref="UEI2:UEK2"/>
    <mergeCell ref="UEL2:UEN2"/>
    <mergeCell ref="UDK2:UDM2"/>
    <mergeCell ref="UDN2:UDP2"/>
    <mergeCell ref="UDQ2:UDS2"/>
    <mergeCell ref="UDT2:UDV2"/>
    <mergeCell ref="UDW2:UDY2"/>
    <mergeCell ref="UCV2:UCX2"/>
    <mergeCell ref="UCY2:UDA2"/>
    <mergeCell ref="UDB2:UDD2"/>
    <mergeCell ref="UDE2:UDG2"/>
    <mergeCell ref="UDH2:UDJ2"/>
    <mergeCell ref="UCG2:UCI2"/>
    <mergeCell ref="UCJ2:UCL2"/>
    <mergeCell ref="UCM2:UCO2"/>
    <mergeCell ref="UCP2:UCR2"/>
    <mergeCell ref="UCS2:UCU2"/>
    <mergeCell ref="UBR2:UBT2"/>
    <mergeCell ref="UBU2:UBW2"/>
    <mergeCell ref="UBX2:UBZ2"/>
    <mergeCell ref="UCA2:UCC2"/>
    <mergeCell ref="UCD2:UCF2"/>
    <mergeCell ref="UBC2:UBE2"/>
    <mergeCell ref="UBF2:UBH2"/>
    <mergeCell ref="UBI2:UBK2"/>
    <mergeCell ref="UBL2:UBN2"/>
    <mergeCell ref="UBO2:UBQ2"/>
    <mergeCell ref="UAN2:UAP2"/>
    <mergeCell ref="UAQ2:UAS2"/>
    <mergeCell ref="UAT2:UAV2"/>
    <mergeCell ref="UAW2:UAY2"/>
    <mergeCell ref="UAZ2:UBB2"/>
    <mergeCell ref="TZY2:UAA2"/>
    <mergeCell ref="UAB2:UAD2"/>
    <mergeCell ref="UAE2:UAG2"/>
    <mergeCell ref="UAH2:UAJ2"/>
    <mergeCell ref="UAK2:UAM2"/>
    <mergeCell ref="TZJ2:TZL2"/>
    <mergeCell ref="TZM2:TZO2"/>
    <mergeCell ref="TZP2:TZR2"/>
    <mergeCell ref="TZS2:TZU2"/>
    <mergeCell ref="TZV2:TZX2"/>
    <mergeCell ref="TYU2:TYW2"/>
    <mergeCell ref="TYX2:TYZ2"/>
    <mergeCell ref="TZA2:TZC2"/>
    <mergeCell ref="TZD2:TZF2"/>
    <mergeCell ref="TZG2:TZI2"/>
    <mergeCell ref="TYF2:TYH2"/>
    <mergeCell ref="TYI2:TYK2"/>
    <mergeCell ref="TYL2:TYN2"/>
    <mergeCell ref="TYO2:TYQ2"/>
    <mergeCell ref="TYR2:TYT2"/>
    <mergeCell ref="TXQ2:TXS2"/>
    <mergeCell ref="TXT2:TXV2"/>
    <mergeCell ref="TXW2:TXY2"/>
    <mergeCell ref="TXZ2:TYB2"/>
    <mergeCell ref="TYC2:TYE2"/>
    <mergeCell ref="TXB2:TXD2"/>
    <mergeCell ref="TXE2:TXG2"/>
    <mergeCell ref="TXH2:TXJ2"/>
    <mergeCell ref="TXK2:TXM2"/>
    <mergeCell ref="TXN2:TXP2"/>
    <mergeCell ref="TWM2:TWO2"/>
    <mergeCell ref="TWP2:TWR2"/>
    <mergeCell ref="TWS2:TWU2"/>
    <mergeCell ref="TWV2:TWX2"/>
    <mergeCell ref="TWY2:TXA2"/>
    <mergeCell ref="TVX2:TVZ2"/>
    <mergeCell ref="TWA2:TWC2"/>
    <mergeCell ref="TWD2:TWF2"/>
    <mergeCell ref="TWG2:TWI2"/>
    <mergeCell ref="TWJ2:TWL2"/>
    <mergeCell ref="TVI2:TVK2"/>
    <mergeCell ref="TVL2:TVN2"/>
    <mergeCell ref="TVO2:TVQ2"/>
    <mergeCell ref="TVR2:TVT2"/>
    <mergeCell ref="TVU2:TVW2"/>
    <mergeCell ref="TUT2:TUV2"/>
    <mergeCell ref="TUW2:TUY2"/>
    <mergeCell ref="TUZ2:TVB2"/>
    <mergeCell ref="TVC2:TVE2"/>
    <mergeCell ref="TVF2:TVH2"/>
    <mergeCell ref="TUE2:TUG2"/>
    <mergeCell ref="TUH2:TUJ2"/>
    <mergeCell ref="TUK2:TUM2"/>
    <mergeCell ref="TUN2:TUP2"/>
    <mergeCell ref="TUQ2:TUS2"/>
    <mergeCell ref="TTP2:TTR2"/>
    <mergeCell ref="TTS2:TTU2"/>
    <mergeCell ref="TTV2:TTX2"/>
    <mergeCell ref="TTY2:TUA2"/>
    <mergeCell ref="TUB2:TUD2"/>
    <mergeCell ref="TTA2:TTC2"/>
    <mergeCell ref="TTD2:TTF2"/>
    <mergeCell ref="TTG2:TTI2"/>
    <mergeCell ref="TTJ2:TTL2"/>
    <mergeCell ref="TTM2:TTO2"/>
    <mergeCell ref="TSL2:TSN2"/>
    <mergeCell ref="TSO2:TSQ2"/>
    <mergeCell ref="TSR2:TST2"/>
    <mergeCell ref="TSU2:TSW2"/>
    <mergeCell ref="TSX2:TSZ2"/>
    <mergeCell ref="TRW2:TRY2"/>
    <mergeCell ref="TRZ2:TSB2"/>
    <mergeCell ref="TSC2:TSE2"/>
    <mergeCell ref="TSF2:TSH2"/>
    <mergeCell ref="TSI2:TSK2"/>
    <mergeCell ref="TRH2:TRJ2"/>
    <mergeCell ref="TRK2:TRM2"/>
    <mergeCell ref="TRN2:TRP2"/>
    <mergeCell ref="TRQ2:TRS2"/>
    <mergeCell ref="TRT2:TRV2"/>
    <mergeCell ref="TQS2:TQU2"/>
    <mergeCell ref="TQV2:TQX2"/>
    <mergeCell ref="TQY2:TRA2"/>
    <mergeCell ref="TRB2:TRD2"/>
    <mergeCell ref="TRE2:TRG2"/>
    <mergeCell ref="TQD2:TQF2"/>
    <mergeCell ref="TQG2:TQI2"/>
    <mergeCell ref="TQJ2:TQL2"/>
    <mergeCell ref="TQM2:TQO2"/>
    <mergeCell ref="TQP2:TQR2"/>
    <mergeCell ref="TPO2:TPQ2"/>
    <mergeCell ref="TPR2:TPT2"/>
    <mergeCell ref="TPU2:TPW2"/>
    <mergeCell ref="TPX2:TPZ2"/>
    <mergeCell ref="TQA2:TQC2"/>
    <mergeCell ref="TOZ2:TPB2"/>
    <mergeCell ref="TPC2:TPE2"/>
    <mergeCell ref="TPF2:TPH2"/>
    <mergeCell ref="TPI2:TPK2"/>
    <mergeCell ref="TPL2:TPN2"/>
    <mergeCell ref="TOK2:TOM2"/>
    <mergeCell ref="TON2:TOP2"/>
    <mergeCell ref="TOQ2:TOS2"/>
    <mergeCell ref="TOT2:TOV2"/>
    <mergeCell ref="TOW2:TOY2"/>
    <mergeCell ref="TNV2:TNX2"/>
    <mergeCell ref="TNY2:TOA2"/>
    <mergeCell ref="TOB2:TOD2"/>
    <mergeCell ref="TOE2:TOG2"/>
    <mergeCell ref="TOH2:TOJ2"/>
    <mergeCell ref="TNG2:TNI2"/>
    <mergeCell ref="TNJ2:TNL2"/>
    <mergeCell ref="TNM2:TNO2"/>
    <mergeCell ref="TNP2:TNR2"/>
    <mergeCell ref="TNS2:TNU2"/>
    <mergeCell ref="TMR2:TMT2"/>
    <mergeCell ref="TMU2:TMW2"/>
    <mergeCell ref="TMX2:TMZ2"/>
    <mergeCell ref="TNA2:TNC2"/>
    <mergeCell ref="TND2:TNF2"/>
    <mergeCell ref="TMC2:TME2"/>
    <mergeCell ref="TMF2:TMH2"/>
    <mergeCell ref="TMI2:TMK2"/>
    <mergeCell ref="TML2:TMN2"/>
    <mergeCell ref="TMO2:TMQ2"/>
    <mergeCell ref="TLN2:TLP2"/>
    <mergeCell ref="TLQ2:TLS2"/>
    <mergeCell ref="TLT2:TLV2"/>
    <mergeCell ref="TLW2:TLY2"/>
    <mergeCell ref="TLZ2:TMB2"/>
    <mergeCell ref="TKY2:TLA2"/>
    <mergeCell ref="TLB2:TLD2"/>
    <mergeCell ref="TLE2:TLG2"/>
    <mergeCell ref="TLH2:TLJ2"/>
    <mergeCell ref="TLK2:TLM2"/>
    <mergeCell ref="TKJ2:TKL2"/>
    <mergeCell ref="TKM2:TKO2"/>
    <mergeCell ref="TKP2:TKR2"/>
    <mergeCell ref="TKS2:TKU2"/>
    <mergeCell ref="TKV2:TKX2"/>
    <mergeCell ref="TJU2:TJW2"/>
    <mergeCell ref="TJX2:TJZ2"/>
    <mergeCell ref="TKA2:TKC2"/>
    <mergeCell ref="TKD2:TKF2"/>
    <mergeCell ref="TKG2:TKI2"/>
    <mergeCell ref="TJF2:TJH2"/>
    <mergeCell ref="TJI2:TJK2"/>
    <mergeCell ref="TJL2:TJN2"/>
    <mergeCell ref="TJO2:TJQ2"/>
    <mergeCell ref="TJR2:TJT2"/>
    <mergeCell ref="TIQ2:TIS2"/>
    <mergeCell ref="TIT2:TIV2"/>
    <mergeCell ref="TIW2:TIY2"/>
    <mergeCell ref="TIZ2:TJB2"/>
    <mergeCell ref="TJC2:TJE2"/>
    <mergeCell ref="TIB2:TID2"/>
    <mergeCell ref="TIE2:TIG2"/>
    <mergeCell ref="TIH2:TIJ2"/>
    <mergeCell ref="TIK2:TIM2"/>
    <mergeCell ref="TIN2:TIP2"/>
    <mergeCell ref="THM2:THO2"/>
    <mergeCell ref="THP2:THR2"/>
    <mergeCell ref="THS2:THU2"/>
    <mergeCell ref="THV2:THX2"/>
    <mergeCell ref="THY2:TIA2"/>
    <mergeCell ref="TGX2:TGZ2"/>
    <mergeCell ref="THA2:THC2"/>
    <mergeCell ref="THD2:THF2"/>
    <mergeCell ref="THG2:THI2"/>
    <mergeCell ref="THJ2:THL2"/>
    <mergeCell ref="TGI2:TGK2"/>
    <mergeCell ref="TGL2:TGN2"/>
    <mergeCell ref="TGO2:TGQ2"/>
    <mergeCell ref="TGR2:TGT2"/>
    <mergeCell ref="TGU2:TGW2"/>
    <mergeCell ref="TFT2:TFV2"/>
    <mergeCell ref="TFW2:TFY2"/>
    <mergeCell ref="TFZ2:TGB2"/>
    <mergeCell ref="TGC2:TGE2"/>
    <mergeCell ref="TGF2:TGH2"/>
    <mergeCell ref="TFE2:TFG2"/>
    <mergeCell ref="TFH2:TFJ2"/>
    <mergeCell ref="TFK2:TFM2"/>
    <mergeCell ref="TFN2:TFP2"/>
    <mergeCell ref="TFQ2:TFS2"/>
    <mergeCell ref="TEP2:TER2"/>
    <mergeCell ref="TES2:TEU2"/>
    <mergeCell ref="TEV2:TEX2"/>
    <mergeCell ref="TEY2:TFA2"/>
    <mergeCell ref="TFB2:TFD2"/>
    <mergeCell ref="TEA2:TEC2"/>
    <mergeCell ref="TED2:TEF2"/>
    <mergeCell ref="TEG2:TEI2"/>
    <mergeCell ref="TEJ2:TEL2"/>
    <mergeCell ref="TEM2:TEO2"/>
    <mergeCell ref="TDL2:TDN2"/>
    <mergeCell ref="TDO2:TDQ2"/>
    <mergeCell ref="TDR2:TDT2"/>
    <mergeCell ref="TDU2:TDW2"/>
    <mergeCell ref="TDX2:TDZ2"/>
    <mergeCell ref="TCW2:TCY2"/>
    <mergeCell ref="TCZ2:TDB2"/>
    <mergeCell ref="TDC2:TDE2"/>
    <mergeCell ref="TDF2:TDH2"/>
    <mergeCell ref="TDI2:TDK2"/>
    <mergeCell ref="TCH2:TCJ2"/>
    <mergeCell ref="TCK2:TCM2"/>
    <mergeCell ref="TCN2:TCP2"/>
    <mergeCell ref="TCQ2:TCS2"/>
    <mergeCell ref="TCT2:TCV2"/>
    <mergeCell ref="TBS2:TBU2"/>
    <mergeCell ref="TBV2:TBX2"/>
    <mergeCell ref="TBY2:TCA2"/>
    <mergeCell ref="TCB2:TCD2"/>
    <mergeCell ref="TCE2:TCG2"/>
    <mergeCell ref="TBD2:TBF2"/>
    <mergeCell ref="TBG2:TBI2"/>
    <mergeCell ref="TBJ2:TBL2"/>
    <mergeCell ref="TBM2:TBO2"/>
    <mergeCell ref="TBP2:TBR2"/>
    <mergeCell ref="TAO2:TAQ2"/>
    <mergeCell ref="TAR2:TAT2"/>
    <mergeCell ref="TAU2:TAW2"/>
    <mergeCell ref="TAX2:TAZ2"/>
    <mergeCell ref="TBA2:TBC2"/>
    <mergeCell ref="SZZ2:TAB2"/>
    <mergeCell ref="TAC2:TAE2"/>
    <mergeCell ref="TAF2:TAH2"/>
    <mergeCell ref="TAI2:TAK2"/>
    <mergeCell ref="TAL2:TAN2"/>
    <mergeCell ref="SZK2:SZM2"/>
    <mergeCell ref="SZN2:SZP2"/>
    <mergeCell ref="SZQ2:SZS2"/>
    <mergeCell ref="SZT2:SZV2"/>
    <mergeCell ref="SZW2:SZY2"/>
    <mergeCell ref="SYV2:SYX2"/>
    <mergeCell ref="SYY2:SZA2"/>
    <mergeCell ref="SZB2:SZD2"/>
    <mergeCell ref="SZE2:SZG2"/>
    <mergeCell ref="SZH2:SZJ2"/>
    <mergeCell ref="SYG2:SYI2"/>
    <mergeCell ref="SYJ2:SYL2"/>
    <mergeCell ref="SYM2:SYO2"/>
    <mergeCell ref="SYP2:SYR2"/>
    <mergeCell ref="SYS2:SYU2"/>
    <mergeCell ref="SXR2:SXT2"/>
    <mergeCell ref="SXU2:SXW2"/>
    <mergeCell ref="SXX2:SXZ2"/>
    <mergeCell ref="SYA2:SYC2"/>
    <mergeCell ref="SYD2:SYF2"/>
    <mergeCell ref="SXC2:SXE2"/>
    <mergeCell ref="SXF2:SXH2"/>
    <mergeCell ref="SXI2:SXK2"/>
    <mergeCell ref="SXL2:SXN2"/>
    <mergeCell ref="SXO2:SXQ2"/>
    <mergeCell ref="SWN2:SWP2"/>
    <mergeCell ref="SWQ2:SWS2"/>
    <mergeCell ref="SWT2:SWV2"/>
    <mergeCell ref="SWW2:SWY2"/>
    <mergeCell ref="SWZ2:SXB2"/>
    <mergeCell ref="SVY2:SWA2"/>
    <mergeCell ref="SWB2:SWD2"/>
    <mergeCell ref="SWE2:SWG2"/>
    <mergeCell ref="SWH2:SWJ2"/>
    <mergeCell ref="SWK2:SWM2"/>
    <mergeCell ref="SVJ2:SVL2"/>
    <mergeCell ref="SVM2:SVO2"/>
    <mergeCell ref="SVP2:SVR2"/>
    <mergeCell ref="SVS2:SVU2"/>
    <mergeCell ref="SVV2:SVX2"/>
    <mergeCell ref="SUU2:SUW2"/>
    <mergeCell ref="SUX2:SUZ2"/>
    <mergeCell ref="SVA2:SVC2"/>
    <mergeCell ref="SVD2:SVF2"/>
    <mergeCell ref="SVG2:SVI2"/>
    <mergeCell ref="SUF2:SUH2"/>
    <mergeCell ref="SUI2:SUK2"/>
    <mergeCell ref="SUL2:SUN2"/>
    <mergeCell ref="SUO2:SUQ2"/>
    <mergeCell ref="SUR2:SUT2"/>
    <mergeCell ref="STQ2:STS2"/>
    <mergeCell ref="STT2:STV2"/>
    <mergeCell ref="STW2:STY2"/>
    <mergeCell ref="STZ2:SUB2"/>
    <mergeCell ref="SUC2:SUE2"/>
    <mergeCell ref="STB2:STD2"/>
    <mergeCell ref="STE2:STG2"/>
    <mergeCell ref="STH2:STJ2"/>
    <mergeCell ref="STK2:STM2"/>
    <mergeCell ref="STN2:STP2"/>
    <mergeCell ref="SSM2:SSO2"/>
    <mergeCell ref="SSP2:SSR2"/>
    <mergeCell ref="SSS2:SSU2"/>
    <mergeCell ref="SSV2:SSX2"/>
    <mergeCell ref="SSY2:STA2"/>
    <mergeCell ref="SRX2:SRZ2"/>
    <mergeCell ref="SSA2:SSC2"/>
    <mergeCell ref="SSD2:SSF2"/>
    <mergeCell ref="SSG2:SSI2"/>
    <mergeCell ref="SSJ2:SSL2"/>
    <mergeCell ref="SRI2:SRK2"/>
    <mergeCell ref="SRL2:SRN2"/>
    <mergeCell ref="SRO2:SRQ2"/>
    <mergeCell ref="SRR2:SRT2"/>
    <mergeCell ref="SRU2:SRW2"/>
    <mergeCell ref="SQT2:SQV2"/>
    <mergeCell ref="SQW2:SQY2"/>
    <mergeCell ref="SQZ2:SRB2"/>
    <mergeCell ref="SRC2:SRE2"/>
    <mergeCell ref="SRF2:SRH2"/>
    <mergeCell ref="SQE2:SQG2"/>
    <mergeCell ref="SQH2:SQJ2"/>
    <mergeCell ref="SQK2:SQM2"/>
    <mergeCell ref="SQN2:SQP2"/>
    <mergeCell ref="SQQ2:SQS2"/>
    <mergeCell ref="SPP2:SPR2"/>
    <mergeCell ref="SPS2:SPU2"/>
    <mergeCell ref="SPV2:SPX2"/>
    <mergeCell ref="SPY2:SQA2"/>
    <mergeCell ref="SQB2:SQD2"/>
    <mergeCell ref="SPA2:SPC2"/>
    <mergeCell ref="SPD2:SPF2"/>
    <mergeCell ref="SPG2:SPI2"/>
    <mergeCell ref="SPJ2:SPL2"/>
    <mergeCell ref="SPM2:SPO2"/>
    <mergeCell ref="SOL2:SON2"/>
    <mergeCell ref="SOO2:SOQ2"/>
    <mergeCell ref="SOR2:SOT2"/>
    <mergeCell ref="SOU2:SOW2"/>
    <mergeCell ref="SOX2:SOZ2"/>
    <mergeCell ref="SNW2:SNY2"/>
    <mergeCell ref="SNZ2:SOB2"/>
    <mergeCell ref="SOC2:SOE2"/>
    <mergeCell ref="SOF2:SOH2"/>
    <mergeCell ref="SOI2:SOK2"/>
    <mergeCell ref="SNH2:SNJ2"/>
    <mergeCell ref="SNK2:SNM2"/>
    <mergeCell ref="SNN2:SNP2"/>
    <mergeCell ref="SNQ2:SNS2"/>
    <mergeCell ref="SNT2:SNV2"/>
    <mergeCell ref="SMS2:SMU2"/>
    <mergeCell ref="SMV2:SMX2"/>
    <mergeCell ref="SMY2:SNA2"/>
    <mergeCell ref="SNB2:SND2"/>
    <mergeCell ref="SNE2:SNG2"/>
    <mergeCell ref="SMD2:SMF2"/>
    <mergeCell ref="SMG2:SMI2"/>
    <mergeCell ref="SMJ2:SML2"/>
    <mergeCell ref="SMM2:SMO2"/>
    <mergeCell ref="SMP2:SMR2"/>
    <mergeCell ref="SLO2:SLQ2"/>
    <mergeCell ref="SLR2:SLT2"/>
    <mergeCell ref="SLU2:SLW2"/>
    <mergeCell ref="SLX2:SLZ2"/>
    <mergeCell ref="SMA2:SMC2"/>
    <mergeCell ref="SKZ2:SLB2"/>
    <mergeCell ref="SLC2:SLE2"/>
    <mergeCell ref="SLF2:SLH2"/>
    <mergeCell ref="SLI2:SLK2"/>
    <mergeCell ref="SLL2:SLN2"/>
    <mergeCell ref="SKK2:SKM2"/>
    <mergeCell ref="SKN2:SKP2"/>
    <mergeCell ref="SKQ2:SKS2"/>
    <mergeCell ref="SKT2:SKV2"/>
    <mergeCell ref="SKW2:SKY2"/>
    <mergeCell ref="SJV2:SJX2"/>
    <mergeCell ref="SJY2:SKA2"/>
    <mergeCell ref="SKB2:SKD2"/>
    <mergeCell ref="SKE2:SKG2"/>
    <mergeCell ref="SKH2:SKJ2"/>
    <mergeCell ref="SJG2:SJI2"/>
    <mergeCell ref="SJJ2:SJL2"/>
    <mergeCell ref="SJM2:SJO2"/>
    <mergeCell ref="SJP2:SJR2"/>
    <mergeCell ref="SJS2:SJU2"/>
    <mergeCell ref="SIR2:SIT2"/>
    <mergeCell ref="SIU2:SIW2"/>
    <mergeCell ref="SIX2:SIZ2"/>
    <mergeCell ref="SJA2:SJC2"/>
    <mergeCell ref="SJD2:SJF2"/>
    <mergeCell ref="SIC2:SIE2"/>
    <mergeCell ref="SIF2:SIH2"/>
    <mergeCell ref="SII2:SIK2"/>
    <mergeCell ref="SIL2:SIN2"/>
    <mergeCell ref="SIO2:SIQ2"/>
    <mergeCell ref="SHN2:SHP2"/>
    <mergeCell ref="SHQ2:SHS2"/>
    <mergeCell ref="SHT2:SHV2"/>
    <mergeCell ref="SHW2:SHY2"/>
    <mergeCell ref="SHZ2:SIB2"/>
    <mergeCell ref="SGY2:SHA2"/>
    <mergeCell ref="SHB2:SHD2"/>
    <mergeCell ref="SHE2:SHG2"/>
    <mergeCell ref="SHH2:SHJ2"/>
    <mergeCell ref="SHK2:SHM2"/>
    <mergeCell ref="SGJ2:SGL2"/>
    <mergeCell ref="SGM2:SGO2"/>
    <mergeCell ref="SGP2:SGR2"/>
    <mergeCell ref="SGS2:SGU2"/>
    <mergeCell ref="SGV2:SGX2"/>
    <mergeCell ref="SFU2:SFW2"/>
    <mergeCell ref="SFX2:SFZ2"/>
    <mergeCell ref="SGA2:SGC2"/>
    <mergeCell ref="SGD2:SGF2"/>
    <mergeCell ref="SGG2:SGI2"/>
    <mergeCell ref="SFF2:SFH2"/>
    <mergeCell ref="SFI2:SFK2"/>
    <mergeCell ref="SFL2:SFN2"/>
    <mergeCell ref="SFO2:SFQ2"/>
    <mergeCell ref="SFR2:SFT2"/>
    <mergeCell ref="SEQ2:SES2"/>
    <mergeCell ref="SET2:SEV2"/>
    <mergeCell ref="SEW2:SEY2"/>
    <mergeCell ref="SEZ2:SFB2"/>
    <mergeCell ref="SFC2:SFE2"/>
    <mergeCell ref="SEB2:SED2"/>
    <mergeCell ref="SEE2:SEG2"/>
    <mergeCell ref="SEH2:SEJ2"/>
    <mergeCell ref="SEK2:SEM2"/>
    <mergeCell ref="SEN2:SEP2"/>
    <mergeCell ref="SDM2:SDO2"/>
    <mergeCell ref="SDP2:SDR2"/>
    <mergeCell ref="SDS2:SDU2"/>
    <mergeCell ref="SDV2:SDX2"/>
    <mergeCell ref="SDY2:SEA2"/>
    <mergeCell ref="SCX2:SCZ2"/>
    <mergeCell ref="SDA2:SDC2"/>
    <mergeCell ref="SDD2:SDF2"/>
    <mergeCell ref="SDG2:SDI2"/>
    <mergeCell ref="SDJ2:SDL2"/>
    <mergeCell ref="SCI2:SCK2"/>
    <mergeCell ref="SCL2:SCN2"/>
    <mergeCell ref="SCO2:SCQ2"/>
    <mergeCell ref="SCR2:SCT2"/>
    <mergeCell ref="SCU2:SCW2"/>
    <mergeCell ref="SBT2:SBV2"/>
    <mergeCell ref="SBW2:SBY2"/>
    <mergeCell ref="SBZ2:SCB2"/>
    <mergeCell ref="SCC2:SCE2"/>
    <mergeCell ref="SCF2:SCH2"/>
    <mergeCell ref="SBE2:SBG2"/>
    <mergeCell ref="SBH2:SBJ2"/>
    <mergeCell ref="SBK2:SBM2"/>
    <mergeCell ref="SBN2:SBP2"/>
    <mergeCell ref="SBQ2:SBS2"/>
    <mergeCell ref="SAP2:SAR2"/>
    <mergeCell ref="SAS2:SAU2"/>
    <mergeCell ref="SAV2:SAX2"/>
    <mergeCell ref="SAY2:SBA2"/>
    <mergeCell ref="SBB2:SBD2"/>
    <mergeCell ref="SAA2:SAC2"/>
    <mergeCell ref="SAD2:SAF2"/>
    <mergeCell ref="SAG2:SAI2"/>
    <mergeCell ref="SAJ2:SAL2"/>
    <mergeCell ref="SAM2:SAO2"/>
    <mergeCell ref="RZL2:RZN2"/>
    <mergeCell ref="RZO2:RZQ2"/>
    <mergeCell ref="RZR2:RZT2"/>
    <mergeCell ref="RZU2:RZW2"/>
    <mergeCell ref="RZX2:RZZ2"/>
    <mergeCell ref="RYW2:RYY2"/>
    <mergeCell ref="RYZ2:RZB2"/>
    <mergeCell ref="RZC2:RZE2"/>
    <mergeCell ref="RZF2:RZH2"/>
    <mergeCell ref="RZI2:RZK2"/>
    <mergeCell ref="RYH2:RYJ2"/>
    <mergeCell ref="RYK2:RYM2"/>
    <mergeCell ref="RYN2:RYP2"/>
    <mergeCell ref="RYQ2:RYS2"/>
    <mergeCell ref="RYT2:RYV2"/>
    <mergeCell ref="RXS2:RXU2"/>
    <mergeCell ref="RXV2:RXX2"/>
    <mergeCell ref="RXY2:RYA2"/>
    <mergeCell ref="RYB2:RYD2"/>
    <mergeCell ref="RYE2:RYG2"/>
    <mergeCell ref="RXD2:RXF2"/>
    <mergeCell ref="RXG2:RXI2"/>
    <mergeCell ref="RXJ2:RXL2"/>
    <mergeCell ref="RXM2:RXO2"/>
    <mergeCell ref="RXP2:RXR2"/>
    <mergeCell ref="RWO2:RWQ2"/>
    <mergeCell ref="RWR2:RWT2"/>
    <mergeCell ref="RWU2:RWW2"/>
    <mergeCell ref="RWX2:RWZ2"/>
    <mergeCell ref="RXA2:RXC2"/>
    <mergeCell ref="RVZ2:RWB2"/>
    <mergeCell ref="RWC2:RWE2"/>
    <mergeCell ref="RWF2:RWH2"/>
    <mergeCell ref="RWI2:RWK2"/>
    <mergeCell ref="RWL2:RWN2"/>
    <mergeCell ref="RVK2:RVM2"/>
    <mergeCell ref="RVN2:RVP2"/>
    <mergeCell ref="RVQ2:RVS2"/>
    <mergeCell ref="RVT2:RVV2"/>
    <mergeCell ref="RVW2:RVY2"/>
    <mergeCell ref="RUV2:RUX2"/>
    <mergeCell ref="RUY2:RVA2"/>
    <mergeCell ref="RVB2:RVD2"/>
    <mergeCell ref="RVE2:RVG2"/>
    <mergeCell ref="RVH2:RVJ2"/>
    <mergeCell ref="RUG2:RUI2"/>
    <mergeCell ref="RUJ2:RUL2"/>
    <mergeCell ref="RUM2:RUO2"/>
    <mergeCell ref="RUP2:RUR2"/>
    <mergeCell ref="RUS2:RUU2"/>
    <mergeCell ref="RTR2:RTT2"/>
    <mergeCell ref="RTU2:RTW2"/>
    <mergeCell ref="RTX2:RTZ2"/>
    <mergeCell ref="RUA2:RUC2"/>
    <mergeCell ref="RUD2:RUF2"/>
    <mergeCell ref="RTC2:RTE2"/>
    <mergeCell ref="RTF2:RTH2"/>
    <mergeCell ref="RTI2:RTK2"/>
    <mergeCell ref="RTL2:RTN2"/>
    <mergeCell ref="RTO2:RTQ2"/>
    <mergeCell ref="RSN2:RSP2"/>
    <mergeCell ref="RSQ2:RSS2"/>
    <mergeCell ref="RST2:RSV2"/>
    <mergeCell ref="RSW2:RSY2"/>
    <mergeCell ref="RSZ2:RTB2"/>
    <mergeCell ref="RRY2:RSA2"/>
    <mergeCell ref="RSB2:RSD2"/>
    <mergeCell ref="RSE2:RSG2"/>
    <mergeCell ref="RSH2:RSJ2"/>
    <mergeCell ref="RSK2:RSM2"/>
    <mergeCell ref="RRJ2:RRL2"/>
    <mergeCell ref="RRM2:RRO2"/>
    <mergeCell ref="RRP2:RRR2"/>
    <mergeCell ref="RRS2:RRU2"/>
    <mergeCell ref="RRV2:RRX2"/>
    <mergeCell ref="RQU2:RQW2"/>
    <mergeCell ref="RQX2:RQZ2"/>
    <mergeCell ref="RRA2:RRC2"/>
    <mergeCell ref="RRD2:RRF2"/>
    <mergeCell ref="RRG2:RRI2"/>
    <mergeCell ref="RQF2:RQH2"/>
    <mergeCell ref="RQI2:RQK2"/>
    <mergeCell ref="RQL2:RQN2"/>
    <mergeCell ref="RQO2:RQQ2"/>
    <mergeCell ref="RQR2:RQT2"/>
    <mergeCell ref="RPQ2:RPS2"/>
    <mergeCell ref="RPT2:RPV2"/>
    <mergeCell ref="RPW2:RPY2"/>
    <mergeCell ref="RPZ2:RQB2"/>
    <mergeCell ref="RQC2:RQE2"/>
    <mergeCell ref="RPB2:RPD2"/>
    <mergeCell ref="RPE2:RPG2"/>
    <mergeCell ref="RPH2:RPJ2"/>
    <mergeCell ref="RPK2:RPM2"/>
    <mergeCell ref="RPN2:RPP2"/>
    <mergeCell ref="ROM2:ROO2"/>
    <mergeCell ref="ROP2:ROR2"/>
    <mergeCell ref="ROS2:ROU2"/>
    <mergeCell ref="ROV2:ROX2"/>
    <mergeCell ref="ROY2:RPA2"/>
    <mergeCell ref="RNX2:RNZ2"/>
    <mergeCell ref="ROA2:ROC2"/>
    <mergeCell ref="ROD2:ROF2"/>
    <mergeCell ref="ROG2:ROI2"/>
    <mergeCell ref="ROJ2:ROL2"/>
    <mergeCell ref="RNI2:RNK2"/>
    <mergeCell ref="RNL2:RNN2"/>
    <mergeCell ref="RNO2:RNQ2"/>
    <mergeCell ref="RNR2:RNT2"/>
    <mergeCell ref="RNU2:RNW2"/>
    <mergeCell ref="RMT2:RMV2"/>
    <mergeCell ref="RMW2:RMY2"/>
    <mergeCell ref="RMZ2:RNB2"/>
    <mergeCell ref="RNC2:RNE2"/>
    <mergeCell ref="RNF2:RNH2"/>
    <mergeCell ref="RME2:RMG2"/>
    <mergeCell ref="RMH2:RMJ2"/>
    <mergeCell ref="RMK2:RMM2"/>
    <mergeCell ref="RMN2:RMP2"/>
    <mergeCell ref="RMQ2:RMS2"/>
    <mergeCell ref="RLP2:RLR2"/>
    <mergeCell ref="RLS2:RLU2"/>
    <mergeCell ref="RLV2:RLX2"/>
    <mergeCell ref="RLY2:RMA2"/>
    <mergeCell ref="RMB2:RMD2"/>
    <mergeCell ref="RLA2:RLC2"/>
    <mergeCell ref="RLD2:RLF2"/>
    <mergeCell ref="RLG2:RLI2"/>
    <mergeCell ref="RLJ2:RLL2"/>
    <mergeCell ref="RLM2:RLO2"/>
    <mergeCell ref="RKL2:RKN2"/>
    <mergeCell ref="RKO2:RKQ2"/>
    <mergeCell ref="RKR2:RKT2"/>
    <mergeCell ref="RKU2:RKW2"/>
    <mergeCell ref="RKX2:RKZ2"/>
    <mergeCell ref="RJW2:RJY2"/>
    <mergeCell ref="RJZ2:RKB2"/>
    <mergeCell ref="RKC2:RKE2"/>
    <mergeCell ref="RKF2:RKH2"/>
    <mergeCell ref="RKI2:RKK2"/>
    <mergeCell ref="RJH2:RJJ2"/>
    <mergeCell ref="RJK2:RJM2"/>
    <mergeCell ref="RJN2:RJP2"/>
    <mergeCell ref="RJQ2:RJS2"/>
    <mergeCell ref="RJT2:RJV2"/>
    <mergeCell ref="RIS2:RIU2"/>
    <mergeCell ref="RIV2:RIX2"/>
    <mergeCell ref="RIY2:RJA2"/>
    <mergeCell ref="RJB2:RJD2"/>
    <mergeCell ref="RJE2:RJG2"/>
    <mergeCell ref="RID2:RIF2"/>
    <mergeCell ref="RIG2:RII2"/>
    <mergeCell ref="RIJ2:RIL2"/>
    <mergeCell ref="RIM2:RIO2"/>
    <mergeCell ref="RIP2:RIR2"/>
    <mergeCell ref="RHO2:RHQ2"/>
    <mergeCell ref="RHR2:RHT2"/>
    <mergeCell ref="RHU2:RHW2"/>
    <mergeCell ref="RHX2:RHZ2"/>
    <mergeCell ref="RIA2:RIC2"/>
    <mergeCell ref="RGZ2:RHB2"/>
    <mergeCell ref="RHC2:RHE2"/>
    <mergeCell ref="RHF2:RHH2"/>
    <mergeCell ref="RHI2:RHK2"/>
    <mergeCell ref="RHL2:RHN2"/>
    <mergeCell ref="RGK2:RGM2"/>
    <mergeCell ref="RGN2:RGP2"/>
    <mergeCell ref="RGQ2:RGS2"/>
    <mergeCell ref="RGT2:RGV2"/>
    <mergeCell ref="RGW2:RGY2"/>
    <mergeCell ref="RFV2:RFX2"/>
    <mergeCell ref="RFY2:RGA2"/>
    <mergeCell ref="RGB2:RGD2"/>
    <mergeCell ref="RGE2:RGG2"/>
    <mergeCell ref="RGH2:RGJ2"/>
    <mergeCell ref="RFG2:RFI2"/>
    <mergeCell ref="RFJ2:RFL2"/>
    <mergeCell ref="RFM2:RFO2"/>
    <mergeCell ref="RFP2:RFR2"/>
    <mergeCell ref="RFS2:RFU2"/>
    <mergeCell ref="RER2:RET2"/>
    <mergeCell ref="REU2:REW2"/>
    <mergeCell ref="REX2:REZ2"/>
    <mergeCell ref="RFA2:RFC2"/>
    <mergeCell ref="RFD2:RFF2"/>
    <mergeCell ref="REC2:REE2"/>
    <mergeCell ref="REF2:REH2"/>
    <mergeCell ref="REI2:REK2"/>
    <mergeCell ref="REL2:REN2"/>
    <mergeCell ref="REO2:REQ2"/>
    <mergeCell ref="RDN2:RDP2"/>
    <mergeCell ref="RDQ2:RDS2"/>
    <mergeCell ref="RDT2:RDV2"/>
    <mergeCell ref="RDW2:RDY2"/>
    <mergeCell ref="RDZ2:REB2"/>
    <mergeCell ref="RCY2:RDA2"/>
    <mergeCell ref="RDB2:RDD2"/>
    <mergeCell ref="RDE2:RDG2"/>
    <mergeCell ref="RDH2:RDJ2"/>
    <mergeCell ref="RDK2:RDM2"/>
    <mergeCell ref="RCJ2:RCL2"/>
    <mergeCell ref="RCM2:RCO2"/>
    <mergeCell ref="RCP2:RCR2"/>
    <mergeCell ref="RCS2:RCU2"/>
    <mergeCell ref="RCV2:RCX2"/>
    <mergeCell ref="RBU2:RBW2"/>
    <mergeCell ref="RBX2:RBZ2"/>
    <mergeCell ref="RCA2:RCC2"/>
    <mergeCell ref="RCD2:RCF2"/>
    <mergeCell ref="RCG2:RCI2"/>
    <mergeCell ref="RBF2:RBH2"/>
    <mergeCell ref="RBI2:RBK2"/>
    <mergeCell ref="RBL2:RBN2"/>
    <mergeCell ref="RBO2:RBQ2"/>
    <mergeCell ref="RBR2:RBT2"/>
    <mergeCell ref="RAQ2:RAS2"/>
    <mergeCell ref="RAT2:RAV2"/>
    <mergeCell ref="RAW2:RAY2"/>
    <mergeCell ref="RAZ2:RBB2"/>
    <mergeCell ref="RBC2:RBE2"/>
    <mergeCell ref="RAB2:RAD2"/>
    <mergeCell ref="RAE2:RAG2"/>
    <mergeCell ref="RAH2:RAJ2"/>
    <mergeCell ref="RAK2:RAM2"/>
    <mergeCell ref="RAN2:RAP2"/>
    <mergeCell ref="QZM2:QZO2"/>
    <mergeCell ref="QZP2:QZR2"/>
    <mergeCell ref="QZS2:QZU2"/>
    <mergeCell ref="QZV2:QZX2"/>
    <mergeCell ref="QZY2:RAA2"/>
    <mergeCell ref="QYX2:QYZ2"/>
    <mergeCell ref="QZA2:QZC2"/>
    <mergeCell ref="QZD2:QZF2"/>
    <mergeCell ref="QZG2:QZI2"/>
    <mergeCell ref="QZJ2:QZL2"/>
    <mergeCell ref="QYI2:QYK2"/>
    <mergeCell ref="QYL2:QYN2"/>
    <mergeCell ref="QYO2:QYQ2"/>
    <mergeCell ref="QYR2:QYT2"/>
    <mergeCell ref="QYU2:QYW2"/>
    <mergeCell ref="QXT2:QXV2"/>
    <mergeCell ref="QXW2:QXY2"/>
    <mergeCell ref="QXZ2:QYB2"/>
    <mergeCell ref="QYC2:QYE2"/>
    <mergeCell ref="QYF2:QYH2"/>
    <mergeCell ref="QXE2:QXG2"/>
    <mergeCell ref="QXH2:QXJ2"/>
    <mergeCell ref="QXK2:QXM2"/>
    <mergeCell ref="QXN2:QXP2"/>
    <mergeCell ref="QXQ2:QXS2"/>
    <mergeCell ref="QWP2:QWR2"/>
    <mergeCell ref="QWS2:QWU2"/>
    <mergeCell ref="QWV2:QWX2"/>
    <mergeCell ref="QWY2:QXA2"/>
    <mergeCell ref="QXB2:QXD2"/>
    <mergeCell ref="QWA2:QWC2"/>
    <mergeCell ref="QWD2:QWF2"/>
    <mergeCell ref="QWG2:QWI2"/>
    <mergeCell ref="QWJ2:QWL2"/>
    <mergeCell ref="QWM2:QWO2"/>
    <mergeCell ref="QVL2:QVN2"/>
    <mergeCell ref="QVO2:QVQ2"/>
    <mergeCell ref="QVR2:QVT2"/>
    <mergeCell ref="QVU2:QVW2"/>
    <mergeCell ref="QVX2:QVZ2"/>
    <mergeCell ref="QUW2:QUY2"/>
    <mergeCell ref="QUZ2:QVB2"/>
    <mergeCell ref="QVC2:QVE2"/>
    <mergeCell ref="QVF2:QVH2"/>
    <mergeCell ref="QVI2:QVK2"/>
    <mergeCell ref="QUH2:QUJ2"/>
    <mergeCell ref="QUK2:QUM2"/>
    <mergeCell ref="QUN2:QUP2"/>
    <mergeCell ref="QUQ2:QUS2"/>
    <mergeCell ref="QUT2:QUV2"/>
    <mergeCell ref="QTS2:QTU2"/>
    <mergeCell ref="QTV2:QTX2"/>
    <mergeCell ref="QTY2:QUA2"/>
    <mergeCell ref="QUB2:QUD2"/>
    <mergeCell ref="QUE2:QUG2"/>
    <mergeCell ref="QTD2:QTF2"/>
    <mergeCell ref="QTG2:QTI2"/>
    <mergeCell ref="QTJ2:QTL2"/>
    <mergeCell ref="QTM2:QTO2"/>
    <mergeCell ref="QTP2:QTR2"/>
    <mergeCell ref="QSO2:QSQ2"/>
    <mergeCell ref="QSR2:QST2"/>
    <mergeCell ref="QSU2:QSW2"/>
    <mergeCell ref="QSX2:QSZ2"/>
    <mergeCell ref="QTA2:QTC2"/>
    <mergeCell ref="QRZ2:QSB2"/>
    <mergeCell ref="QSC2:QSE2"/>
    <mergeCell ref="QSF2:QSH2"/>
    <mergeCell ref="QSI2:QSK2"/>
    <mergeCell ref="QSL2:QSN2"/>
    <mergeCell ref="QRK2:QRM2"/>
    <mergeCell ref="QRN2:QRP2"/>
    <mergeCell ref="QRQ2:QRS2"/>
    <mergeCell ref="QRT2:QRV2"/>
    <mergeCell ref="QRW2:QRY2"/>
    <mergeCell ref="QQV2:QQX2"/>
    <mergeCell ref="QQY2:QRA2"/>
    <mergeCell ref="QRB2:QRD2"/>
    <mergeCell ref="QRE2:QRG2"/>
    <mergeCell ref="QRH2:QRJ2"/>
    <mergeCell ref="QQG2:QQI2"/>
    <mergeCell ref="QQJ2:QQL2"/>
    <mergeCell ref="QQM2:QQO2"/>
    <mergeCell ref="QQP2:QQR2"/>
    <mergeCell ref="QQS2:QQU2"/>
    <mergeCell ref="QPR2:QPT2"/>
    <mergeCell ref="QPU2:QPW2"/>
    <mergeCell ref="QPX2:QPZ2"/>
    <mergeCell ref="QQA2:QQC2"/>
    <mergeCell ref="QQD2:QQF2"/>
    <mergeCell ref="QPC2:QPE2"/>
    <mergeCell ref="QPF2:QPH2"/>
    <mergeCell ref="QPI2:QPK2"/>
    <mergeCell ref="QPL2:QPN2"/>
    <mergeCell ref="QPO2:QPQ2"/>
    <mergeCell ref="QON2:QOP2"/>
    <mergeCell ref="QOQ2:QOS2"/>
    <mergeCell ref="QOT2:QOV2"/>
    <mergeCell ref="QOW2:QOY2"/>
    <mergeCell ref="QOZ2:QPB2"/>
    <mergeCell ref="QNY2:QOA2"/>
    <mergeCell ref="QOB2:QOD2"/>
    <mergeCell ref="QOE2:QOG2"/>
    <mergeCell ref="QOH2:QOJ2"/>
    <mergeCell ref="QOK2:QOM2"/>
    <mergeCell ref="QNJ2:QNL2"/>
    <mergeCell ref="QNM2:QNO2"/>
    <mergeCell ref="QNP2:QNR2"/>
    <mergeCell ref="QNS2:QNU2"/>
    <mergeCell ref="QNV2:QNX2"/>
    <mergeCell ref="QMU2:QMW2"/>
    <mergeCell ref="QMX2:QMZ2"/>
    <mergeCell ref="QNA2:QNC2"/>
    <mergeCell ref="QND2:QNF2"/>
    <mergeCell ref="QNG2:QNI2"/>
    <mergeCell ref="QMF2:QMH2"/>
    <mergeCell ref="QMI2:QMK2"/>
    <mergeCell ref="QML2:QMN2"/>
    <mergeCell ref="QMO2:QMQ2"/>
    <mergeCell ref="QMR2:QMT2"/>
    <mergeCell ref="QLQ2:QLS2"/>
    <mergeCell ref="QLT2:QLV2"/>
    <mergeCell ref="QLW2:QLY2"/>
    <mergeCell ref="QLZ2:QMB2"/>
    <mergeCell ref="QMC2:QME2"/>
    <mergeCell ref="QLB2:QLD2"/>
    <mergeCell ref="QLE2:QLG2"/>
    <mergeCell ref="QLH2:QLJ2"/>
    <mergeCell ref="QLK2:QLM2"/>
    <mergeCell ref="QLN2:QLP2"/>
    <mergeCell ref="QKM2:QKO2"/>
    <mergeCell ref="QKP2:QKR2"/>
    <mergeCell ref="QKS2:QKU2"/>
    <mergeCell ref="QKV2:QKX2"/>
    <mergeCell ref="QKY2:QLA2"/>
    <mergeCell ref="QJX2:QJZ2"/>
    <mergeCell ref="QKA2:QKC2"/>
    <mergeCell ref="QKD2:QKF2"/>
    <mergeCell ref="QKG2:QKI2"/>
    <mergeCell ref="QKJ2:QKL2"/>
    <mergeCell ref="QJI2:QJK2"/>
    <mergeCell ref="QJL2:QJN2"/>
    <mergeCell ref="QJO2:QJQ2"/>
    <mergeCell ref="QJR2:QJT2"/>
    <mergeCell ref="QJU2:QJW2"/>
    <mergeCell ref="QIT2:QIV2"/>
    <mergeCell ref="QIW2:QIY2"/>
    <mergeCell ref="QIZ2:QJB2"/>
    <mergeCell ref="QJC2:QJE2"/>
    <mergeCell ref="QJF2:QJH2"/>
    <mergeCell ref="QIE2:QIG2"/>
    <mergeCell ref="QIH2:QIJ2"/>
    <mergeCell ref="QIK2:QIM2"/>
    <mergeCell ref="QIN2:QIP2"/>
    <mergeCell ref="QIQ2:QIS2"/>
    <mergeCell ref="QHP2:QHR2"/>
    <mergeCell ref="QHS2:QHU2"/>
    <mergeCell ref="QHV2:QHX2"/>
    <mergeCell ref="QHY2:QIA2"/>
    <mergeCell ref="QIB2:QID2"/>
    <mergeCell ref="QHA2:QHC2"/>
    <mergeCell ref="QHD2:QHF2"/>
    <mergeCell ref="QHG2:QHI2"/>
    <mergeCell ref="QHJ2:QHL2"/>
    <mergeCell ref="QHM2:QHO2"/>
    <mergeCell ref="QGL2:QGN2"/>
    <mergeCell ref="QGO2:QGQ2"/>
    <mergeCell ref="QGR2:QGT2"/>
    <mergeCell ref="QGU2:QGW2"/>
    <mergeCell ref="QGX2:QGZ2"/>
    <mergeCell ref="QFW2:QFY2"/>
    <mergeCell ref="QFZ2:QGB2"/>
    <mergeCell ref="QGC2:QGE2"/>
    <mergeCell ref="QGF2:QGH2"/>
    <mergeCell ref="QGI2:QGK2"/>
    <mergeCell ref="QFH2:QFJ2"/>
    <mergeCell ref="QFK2:QFM2"/>
    <mergeCell ref="QFN2:QFP2"/>
    <mergeCell ref="QFQ2:QFS2"/>
    <mergeCell ref="QFT2:QFV2"/>
    <mergeCell ref="QES2:QEU2"/>
    <mergeCell ref="QEV2:QEX2"/>
    <mergeCell ref="QEY2:QFA2"/>
    <mergeCell ref="QFB2:QFD2"/>
    <mergeCell ref="QFE2:QFG2"/>
    <mergeCell ref="QED2:QEF2"/>
    <mergeCell ref="QEG2:QEI2"/>
    <mergeCell ref="QEJ2:QEL2"/>
    <mergeCell ref="QEM2:QEO2"/>
    <mergeCell ref="QEP2:QER2"/>
    <mergeCell ref="QDO2:QDQ2"/>
    <mergeCell ref="QDR2:QDT2"/>
    <mergeCell ref="QDU2:QDW2"/>
    <mergeCell ref="QDX2:QDZ2"/>
    <mergeCell ref="QEA2:QEC2"/>
    <mergeCell ref="QCZ2:QDB2"/>
    <mergeCell ref="QDC2:QDE2"/>
    <mergeCell ref="QDF2:QDH2"/>
    <mergeCell ref="QDI2:QDK2"/>
    <mergeCell ref="QDL2:QDN2"/>
    <mergeCell ref="QCK2:QCM2"/>
    <mergeCell ref="QCN2:QCP2"/>
    <mergeCell ref="QCQ2:QCS2"/>
    <mergeCell ref="QCT2:QCV2"/>
    <mergeCell ref="QCW2:QCY2"/>
    <mergeCell ref="QBV2:QBX2"/>
    <mergeCell ref="QBY2:QCA2"/>
    <mergeCell ref="QCB2:QCD2"/>
    <mergeCell ref="QCE2:QCG2"/>
    <mergeCell ref="QCH2:QCJ2"/>
    <mergeCell ref="QBG2:QBI2"/>
    <mergeCell ref="QBJ2:QBL2"/>
    <mergeCell ref="QBM2:QBO2"/>
    <mergeCell ref="QBP2:QBR2"/>
    <mergeCell ref="QBS2:QBU2"/>
    <mergeCell ref="QAR2:QAT2"/>
    <mergeCell ref="QAU2:QAW2"/>
    <mergeCell ref="QAX2:QAZ2"/>
    <mergeCell ref="QBA2:QBC2"/>
    <mergeCell ref="QBD2:QBF2"/>
    <mergeCell ref="QAC2:QAE2"/>
    <mergeCell ref="QAF2:QAH2"/>
    <mergeCell ref="QAI2:QAK2"/>
    <mergeCell ref="QAL2:QAN2"/>
    <mergeCell ref="QAO2:QAQ2"/>
    <mergeCell ref="PZN2:PZP2"/>
    <mergeCell ref="PZQ2:PZS2"/>
    <mergeCell ref="PZT2:PZV2"/>
    <mergeCell ref="PZW2:PZY2"/>
    <mergeCell ref="PZZ2:QAB2"/>
    <mergeCell ref="PYY2:PZA2"/>
    <mergeCell ref="PZB2:PZD2"/>
    <mergeCell ref="PZE2:PZG2"/>
    <mergeCell ref="PZH2:PZJ2"/>
    <mergeCell ref="PZK2:PZM2"/>
    <mergeCell ref="PYJ2:PYL2"/>
    <mergeCell ref="PYM2:PYO2"/>
    <mergeCell ref="PYP2:PYR2"/>
    <mergeCell ref="PYS2:PYU2"/>
    <mergeCell ref="PYV2:PYX2"/>
    <mergeCell ref="PXU2:PXW2"/>
    <mergeCell ref="PXX2:PXZ2"/>
    <mergeCell ref="PYA2:PYC2"/>
    <mergeCell ref="PYD2:PYF2"/>
    <mergeCell ref="PYG2:PYI2"/>
    <mergeCell ref="PXF2:PXH2"/>
    <mergeCell ref="PXI2:PXK2"/>
    <mergeCell ref="PXL2:PXN2"/>
    <mergeCell ref="PXO2:PXQ2"/>
    <mergeCell ref="PXR2:PXT2"/>
    <mergeCell ref="PWQ2:PWS2"/>
    <mergeCell ref="PWT2:PWV2"/>
    <mergeCell ref="PWW2:PWY2"/>
    <mergeCell ref="PWZ2:PXB2"/>
    <mergeCell ref="PXC2:PXE2"/>
    <mergeCell ref="PWB2:PWD2"/>
    <mergeCell ref="PWE2:PWG2"/>
    <mergeCell ref="PWH2:PWJ2"/>
    <mergeCell ref="PWK2:PWM2"/>
    <mergeCell ref="PWN2:PWP2"/>
    <mergeCell ref="PVM2:PVO2"/>
    <mergeCell ref="PVP2:PVR2"/>
    <mergeCell ref="PVS2:PVU2"/>
    <mergeCell ref="PVV2:PVX2"/>
    <mergeCell ref="PVY2:PWA2"/>
    <mergeCell ref="PUX2:PUZ2"/>
    <mergeCell ref="PVA2:PVC2"/>
    <mergeCell ref="PVD2:PVF2"/>
    <mergeCell ref="PVG2:PVI2"/>
    <mergeCell ref="PVJ2:PVL2"/>
    <mergeCell ref="PUI2:PUK2"/>
    <mergeCell ref="PUL2:PUN2"/>
    <mergeCell ref="PUO2:PUQ2"/>
    <mergeCell ref="PUR2:PUT2"/>
    <mergeCell ref="PUU2:PUW2"/>
    <mergeCell ref="PTT2:PTV2"/>
    <mergeCell ref="PTW2:PTY2"/>
    <mergeCell ref="PTZ2:PUB2"/>
    <mergeCell ref="PUC2:PUE2"/>
    <mergeCell ref="PUF2:PUH2"/>
    <mergeCell ref="PTE2:PTG2"/>
    <mergeCell ref="PTH2:PTJ2"/>
    <mergeCell ref="PTK2:PTM2"/>
    <mergeCell ref="PTN2:PTP2"/>
    <mergeCell ref="PTQ2:PTS2"/>
    <mergeCell ref="PSP2:PSR2"/>
    <mergeCell ref="PSS2:PSU2"/>
    <mergeCell ref="PSV2:PSX2"/>
    <mergeCell ref="PSY2:PTA2"/>
    <mergeCell ref="PTB2:PTD2"/>
    <mergeCell ref="PSA2:PSC2"/>
    <mergeCell ref="PSD2:PSF2"/>
    <mergeCell ref="PSG2:PSI2"/>
    <mergeCell ref="PSJ2:PSL2"/>
    <mergeCell ref="PSM2:PSO2"/>
    <mergeCell ref="PRL2:PRN2"/>
    <mergeCell ref="PRO2:PRQ2"/>
    <mergeCell ref="PRR2:PRT2"/>
    <mergeCell ref="PRU2:PRW2"/>
    <mergeCell ref="PRX2:PRZ2"/>
    <mergeCell ref="PQW2:PQY2"/>
    <mergeCell ref="PQZ2:PRB2"/>
    <mergeCell ref="PRC2:PRE2"/>
    <mergeCell ref="PRF2:PRH2"/>
    <mergeCell ref="PRI2:PRK2"/>
    <mergeCell ref="PQH2:PQJ2"/>
    <mergeCell ref="PQK2:PQM2"/>
    <mergeCell ref="PQN2:PQP2"/>
    <mergeCell ref="PQQ2:PQS2"/>
    <mergeCell ref="PQT2:PQV2"/>
    <mergeCell ref="PPS2:PPU2"/>
    <mergeCell ref="PPV2:PPX2"/>
    <mergeCell ref="PPY2:PQA2"/>
    <mergeCell ref="PQB2:PQD2"/>
    <mergeCell ref="PQE2:PQG2"/>
    <mergeCell ref="PPD2:PPF2"/>
    <mergeCell ref="PPG2:PPI2"/>
    <mergeCell ref="PPJ2:PPL2"/>
    <mergeCell ref="PPM2:PPO2"/>
    <mergeCell ref="PPP2:PPR2"/>
    <mergeCell ref="POO2:POQ2"/>
    <mergeCell ref="POR2:POT2"/>
    <mergeCell ref="POU2:POW2"/>
    <mergeCell ref="POX2:POZ2"/>
    <mergeCell ref="PPA2:PPC2"/>
    <mergeCell ref="PNZ2:POB2"/>
    <mergeCell ref="POC2:POE2"/>
    <mergeCell ref="POF2:POH2"/>
    <mergeCell ref="POI2:POK2"/>
    <mergeCell ref="POL2:PON2"/>
    <mergeCell ref="PNK2:PNM2"/>
    <mergeCell ref="PNN2:PNP2"/>
    <mergeCell ref="PNQ2:PNS2"/>
    <mergeCell ref="PNT2:PNV2"/>
    <mergeCell ref="PNW2:PNY2"/>
    <mergeCell ref="PMV2:PMX2"/>
    <mergeCell ref="PMY2:PNA2"/>
    <mergeCell ref="PNB2:PND2"/>
    <mergeCell ref="PNE2:PNG2"/>
    <mergeCell ref="PNH2:PNJ2"/>
    <mergeCell ref="PMG2:PMI2"/>
    <mergeCell ref="PMJ2:PML2"/>
    <mergeCell ref="PMM2:PMO2"/>
    <mergeCell ref="PMP2:PMR2"/>
    <mergeCell ref="PMS2:PMU2"/>
    <mergeCell ref="PLR2:PLT2"/>
    <mergeCell ref="PLU2:PLW2"/>
    <mergeCell ref="PLX2:PLZ2"/>
    <mergeCell ref="PMA2:PMC2"/>
    <mergeCell ref="PMD2:PMF2"/>
    <mergeCell ref="PLC2:PLE2"/>
    <mergeCell ref="PLF2:PLH2"/>
    <mergeCell ref="PLI2:PLK2"/>
    <mergeCell ref="PLL2:PLN2"/>
    <mergeCell ref="PLO2:PLQ2"/>
    <mergeCell ref="PKN2:PKP2"/>
    <mergeCell ref="PKQ2:PKS2"/>
    <mergeCell ref="PKT2:PKV2"/>
    <mergeCell ref="PKW2:PKY2"/>
    <mergeCell ref="PKZ2:PLB2"/>
    <mergeCell ref="PJY2:PKA2"/>
    <mergeCell ref="PKB2:PKD2"/>
    <mergeCell ref="PKE2:PKG2"/>
    <mergeCell ref="PKH2:PKJ2"/>
    <mergeCell ref="PKK2:PKM2"/>
    <mergeCell ref="PJJ2:PJL2"/>
    <mergeCell ref="PJM2:PJO2"/>
    <mergeCell ref="PJP2:PJR2"/>
    <mergeCell ref="PJS2:PJU2"/>
    <mergeCell ref="PJV2:PJX2"/>
    <mergeCell ref="PIU2:PIW2"/>
    <mergeCell ref="PIX2:PIZ2"/>
    <mergeCell ref="PJA2:PJC2"/>
    <mergeCell ref="PJD2:PJF2"/>
    <mergeCell ref="PJG2:PJI2"/>
    <mergeCell ref="PIF2:PIH2"/>
    <mergeCell ref="PII2:PIK2"/>
    <mergeCell ref="PIL2:PIN2"/>
    <mergeCell ref="PIO2:PIQ2"/>
    <mergeCell ref="PIR2:PIT2"/>
    <mergeCell ref="PHQ2:PHS2"/>
    <mergeCell ref="PHT2:PHV2"/>
    <mergeCell ref="PHW2:PHY2"/>
    <mergeCell ref="PHZ2:PIB2"/>
    <mergeCell ref="PIC2:PIE2"/>
    <mergeCell ref="PHB2:PHD2"/>
    <mergeCell ref="PHE2:PHG2"/>
    <mergeCell ref="PHH2:PHJ2"/>
    <mergeCell ref="PHK2:PHM2"/>
    <mergeCell ref="PHN2:PHP2"/>
    <mergeCell ref="PGM2:PGO2"/>
    <mergeCell ref="PGP2:PGR2"/>
    <mergeCell ref="PGS2:PGU2"/>
    <mergeCell ref="PGV2:PGX2"/>
    <mergeCell ref="PGY2:PHA2"/>
    <mergeCell ref="PFX2:PFZ2"/>
    <mergeCell ref="PGA2:PGC2"/>
    <mergeCell ref="PGD2:PGF2"/>
    <mergeCell ref="PGG2:PGI2"/>
    <mergeCell ref="PGJ2:PGL2"/>
    <mergeCell ref="PFI2:PFK2"/>
    <mergeCell ref="PFL2:PFN2"/>
    <mergeCell ref="PFO2:PFQ2"/>
    <mergeCell ref="PFR2:PFT2"/>
    <mergeCell ref="PFU2:PFW2"/>
    <mergeCell ref="PET2:PEV2"/>
    <mergeCell ref="PEW2:PEY2"/>
    <mergeCell ref="PEZ2:PFB2"/>
    <mergeCell ref="PFC2:PFE2"/>
    <mergeCell ref="PFF2:PFH2"/>
    <mergeCell ref="PEE2:PEG2"/>
    <mergeCell ref="PEH2:PEJ2"/>
    <mergeCell ref="PEK2:PEM2"/>
    <mergeCell ref="PEN2:PEP2"/>
    <mergeCell ref="PEQ2:PES2"/>
    <mergeCell ref="PDP2:PDR2"/>
    <mergeCell ref="PDS2:PDU2"/>
    <mergeCell ref="PDV2:PDX2"/>
    <mergeCell ref="PDY2:PEA2"/>
    <mergeCell ref="PEB2:PED2"/>
    <mergeCell ref="PDA2:PDC2"/>
    <mergeCell ref="PDD2:PDF2"/>
    <mergeCell ref="PDG2:PDI2"/>
    <mergeCell ref="PDJ2:PDL2"/>
    <mergeCell ref="PDM2:PDO2"/>
    <mergeCell ref="PCL2:PCN2"/>
    <mergeCell ref="PCO2:PCQ2"/>
    <mergeCell ref="PCR2:PCT2"/>
    <mergeCell ref="PCU2:PCW2"/>
    <mergeCell ref="PCX2:PCZ2"/>
    <mergeCell ref="PBW2:PBY2"/>
    <mergeCell ref="PBZ2:PCB2"/>
    <mergeCell ref="PCC2:PCE2"/>
    <mergeCell ref="PCF2:PCH2"/>
    <mergeCell ref="PCI2:PCK2"/>
    <mergeCell ref="PBH2:PBJ2"/>
    <mergeCell ref="PBK2:PBM2"/>
    <mergeCell ref="PBN2:PBP2"/>
    <mergeCell ref="PBQ2:PBS2"/>
    <mergeCell ref="PBT2:PBV2"/>
    <mergeCell ref="PAS2:PAU2"/>
    <mergeCell ref="PAV2:PAX2"/>
    <mergeCell ref="PAY2:PBA2"/>
    <mergeCell ref="PBB2:PBD2"/>
    <mergeCell ref="PBE2:PBG2"/>
    <mergeCell ref="PAD2:PAF2"/>
    <mergeCell ref="PAG2:PAI2"/>
    <mergeCell ref="PAJ2:PAL2"/>
    <mergeCell ref="PAM2:PAO2"/>
    <mergeCell ref="PAP2:PAR2"/>
    <mergeCell ref="OZO2:OZQ2"/>
    <mergeCell ref="OZR2:OZT2"/>
    <mergeCell ref="OZU2:OZW2"/>
    <mergeCell ref="OZX2:OZZ2"/>
    <mergeCell ref="PAA2:PAC2"/>
    <mergeCell ref="OYZ2:OZB2"/>
    <mergeCell ref="OZC2:OZE2"/>
    <mergeCell ref="OZF2:OZH2"/>
    <mergeCell ref="OZI2:OZK2"/>
    <mergeCell ref="OZL2:OZN2"/>
    <mergeCell ref="OYK2:OYM2"/>
    <mergeCell ref="OYN2:OYP2"/>
    <mergeCell ref="OYQ2:OYS2"/>
    <mergeCell ref="OYT2:OYV2"/>
    <mergeCell ref="OYW2:OYY2"/>
    <mergeCell ref="OXV2:OXX2"/>
    <mergeCell ref="OXY2:OYA2"/>
    <mergeCell ref="OYB2:OYD2"/>
    <mergeCell ref="OYE2:OYG2"/>
    <mergeCell ref="OYH2:OYJ2"/>
    <mergeCell ref="OXG2:OXI2"/>
    <mergeCell ref="OXJ2:OXL2"/>
    <mergeCell ref="OXM2:OXO2"/>
    <mergeCell ref="OXP2:OXR2"/>
    <mergeCell ref="OXS2:OXU2"/>
    <mergeCell ref="OWR2:OWT2"/>
    <mergeCell ref="OWU2:OWW2"/>
    <mergeCell ref="OWX2:OWZ2"/>
    <mergeCell ref="OXA2:OXC2"/>
    <mergeCell ref="OXD2:OXF2"/>
    <mergeCell ref="OWC2:OWE2"/>
    <mergeCell ref="OWF2:OWH2"/>
    <mergeCell ref="OWI2:OWK2"/>
    <mergeCell ref="OWL2:OWN2"/>
    <mergeCell ref="OWO2:OWQ2"/>
    <mergeCell ref="OVN2:OVP2"/>
    <mergeCell ref="OVQ2:OVS2"/>
    <mergeCell ref="OVT2:OVV2"/>
    <mergeCell ref="OVW2:OVY2"/>
    <mergeCell ref="OVZ2:OWB2"/>
    <mergeCell ref="OUY2:OVA2"/>
    <mergeCell ref="OVB2:OVD2"/>
    <mergeCell ref="OVE2:OVG2"/>
    <mergeCell ref="OVH2:OVJ2"/>
    <mergeCell ref="OVK2:OVM2"/>
    <mergeCell ref="OUJ2:OUL2"/>
    <mergeCell ref="OUM2:OUO2"/>
    <mergeCell ref="OUP2:OUR2"/>
    <mergeCell ref="OUS2:OUU2"/>
    <mergeCell ref="OUV2:OUX2"/>
    <mergeCell ref="OTU2:OTW2"/>
    <mergeCell ref="OTX2:OTZ2"/>
    <mergeCell ref="OUA2:OUC2"/>
    <mergeCell ref="OUD2:OUF2"/>
    <mergeCell ref="OUG2:OUI2"/>
    <mergeCell ref="OTF2:OTH2"/>
    <mergeCell ref="OTI2:OTK2"/>
    <mergeCell ref="OTL2:OTN2"/>
    <mergeCell ref="OTO2:OTQ2"/>
    <mergeCell ref="OTR2:OTT2"/>
    <mergeCell ref="OSQ2:OSS2"/>
    <mergeCell ref="OST2:OSV2"/>
    <mergeCell ref="OSW2:OSY2"/>
    <mergeCell ref="OSZ2:OTB2"/>
    <mergeCell ref="OTC2:OTE2"/>
    <mergeCell ref="OSB2:OSD2"/>
    <mergeCell ref="OSE2:OSG2"/>
    <mergeCell ref="OSH2:OSJ2"/>
    <mergeCell ref="OSK2:OSM2"/>
    <mergeCell ref="OSN2:OSP2"/>
    <mergeCell ref="ORM2:ORO2"/>
    <mergeCell ref="ORP2:ORR2"/>
    <mergeCell ref="ORS2:ORU2"/>
    <mergeCell ref="ORV2:ORX2"/>
    <mergeCell ref="ORY2:OSA2"/>
    <mergeCell ref="OQX2:OQZ2"/>
    <mergeCell ref="ORA2:ORC2"/>
    <mergeCell ref="ORD2:ORF2"/>
    <mergeCell ref="ORG2:ORI2"/>
    <mergeCell ref="ORJ2:ORL2"/>
    <mergeCell ref="OQI2:OQK2"/>
    <mergeCell ref="OQL2:OQN2"/>
    <mergeCell ref="OQO2:OQQ2"/>
    <mergeCell ref="OQR2:OQT2"/>
    <mergeCell ref="OQU2:OQW2"/>
    <mergeCell ref="OPT2:OPV2"/>
    <mergeCell ref="OPW2:OPY2"/>
    <mergeCell ref="OPZ2:OQB2"/>
    <mergeCell ref="OQC2:OQE2"/>
    <mergeCell ref="OQF2:OQH2"/>
    <mergeCell ref="OPE2:OPG2"/>
    <mergeCell ref="OPH2:OPJ2"/>
    <mergeCell ref="OPK2:OPM2"/>
    <mergeCell ref="OPN2:OPP2"/>
    <mergeCell ref="OPQ2:OPS2"/>
    <mergeCell ref="OOP2:OOR2"/>
    <mergeCell ref="OOS2:OOU2"/>
    <mergeCell ref="OOV2:OOX2"/>
    <mergeCell ref="OOY2:OPA2"/>
    <mergeCell ref="OPB2:OPD2"/>
    <mergeCell ref="OOA2:OOC2"/>
    <mergeCell ref="OOD2:OOF2"/>
    <mergeCell ref="OOG2:OOI2"/>
    <mergeCell ref="OOJ2:OOL2"/>
    <mergeCell ref="OOM2:OOO2"/>
    <mergeCell ref="ONL2:ONN2"/>
    <mergeCell ref="ONO2:ONQ2"/>
    <mergeCell ref="ONR2:ONT2"/>
    <mergeCell ref="ONU2:ONW2"/>
    <mergeCell ref="ONX2:ONZ2"/>
    <mergeCell ref="OMW2:OMY2"/>
    <mergeCell ref="OMZ2:ONB2"/>
    <mergeCell ref="ONC2:ONE2"/>
    <mergeCell ref="ONF2:ONH2"/>
    <mergeCell ref="ONI2:ONK2"/>
    <mergeCell ref="OMH2:OMJ2"/>
    <mergeCell ref="OMK2:OMM2"/>
    <mergeCell ref="OMN2:OMP2"/>
    <mergeCell ref="OMQ2:OMS2"/>
    <mergeCell ref="OMT2:OMV2"/>
    <mergeCell ref="OLS2:OLU2"/>
    <mergeCell ref="OLV2:OLX2"/>
    <mergeCell ref="OLY2:OMA2"/>
    <mergeCell ref="OMB2:OMD2"/>
    <mergeCell ref="OME2:OMG2"/>
    <mergeCell ref="OLD2:OLF2"/>
    <mergeCell ref="OLG2:OLI2"/>
    <mergeCell ref="OLJ2:OLL2"/>
    <mergeCell ref="OLM2:OLO2"/>
    <mergeCell ref="OLP2:OLR2"/>
    <mergeCell ref="OKO2:OKQ2"/>
    <mergeCell ref="OKR2:OKT2"/>
    <mergeCell ref="OKU2:OKW2"/>
    <mergeCell ref="OKX2:OKZ2"/>
    <mergeCell ref="OLA2:OLC2"/>
    <mergeCell ref="OJZ2:OKB2"/>
    <mergeCell ref="OKC2:OKE2"/>
    <mergeCell ref="OKF2:OKH2"/>
    <mergeCell ref="OKI2:OKK2"/>
    <mergeCell ref="OKL2:OKN2"/>
    <mergeCell ref="OJK2:OJM2"/>
    <mergeCell ref="OJN2:OJP2"/>
    <mergeCell ref="OJQ2:OJS2"/>
    <mergeCell ref="OJT2:OJV2"/>
    <mergeCell ref="OJW2:OJY2"/>
    <mergeCell ref="OIV2:OIX2"/>
    <mergeCell ref="OIY2:OJA2"/>
    <mergeCell ref="OJB2:OJD2"/>
    <mergeCell ref="OJE2:OJG2"/>
    <mergeCell ref="OJH2:OJJ2"/>
    <mergeCell ref="OIG2:OII2"/>
    <mergeCell ref="OIJ2:OIL2"/>
    <mergeCell ref="OIM2:OIO2"/>
    <mergeCell ref="OIP2:OIR2"/>
    <mergeCell ref="OIS2:OIU2"/>
    <mergeCell ref="OHR2:OHT2"/>
    <mergeCell ref="OHU2:OHW2"/>
    <mergeCell ref="OHX2:OHZ2"/>
    <mergeCell ref="OIA2:OIC2"/>
    <mergeCell ref="OID2:OIF2"/>
    <mergeCell ref="OHC2:OHE2"/>
    <mergeCell ref="OHF2:OHH2"/>
    <mergeCell ref="OHI2:OHK2"/>
    <mergeCell ref="OHL2:OHN2"/>
    <mergeCell ref="OHO2:OHQ2"/>
    <mergeCell ref="OGN2:OGP2"/>
    <mergeCell ref="OGQ2:OGS2"/>
    <mergeCell ref="OGT2:OGV2"/>
    <mergeCell ref="OGW2:OGY2"/>
    <mergeCell ref="OGZ2:OHB2"/>
    <mergeCell ref="OFY2:OGA2"/>
    <mergeCell ref="OGB2:OGD2"/>
    <mergeCell ref="OGE2:OGG2"/>
    <mergeCell ref="OGH2:OGJ2"/>
    <mergeCell ref="OGK2:OGM2"/>
    <mergeCell ref="OFJ2:OFL2"/>
    <mergeCell ref="OFM2:OFO2"/>
    <mergeCell ref="OFP2:OFR2"/>
    <mergeCell ref="OFS2:OFU2"/>
    <mergeCell ref="OFV2:OFX2"/>
    <mergeCell ref="OEU2:OEW2"/>
    <mergeCell ref="OEX2:OEZ2"/>
    <mergeCell ref="OFA2:OFC2"/>
    <mergeCell ref="OFD2:OFF2"/>
    <mergeCell ref="OFG2:OFI2"/>
    <mergeCell ref="OEF2:OEH2"/>
    <mergeCell ref="OEI2:OEK2"/>
    <mergeCell ref="OEL2:OEN2"/>
    <mergeCell ref="OEO2:OEQ2"/>
    <mergeCell ref="OER2:OET2"/>
    <mergeCell ref="ODQ2:ODS2"/>
    <mergeCell ref="ODT2:ODV2"/>
    <mergeCell ref="ODW2:ODY2"/>
    <mergeCell ref="ODZ2:OEB2"/>
    <mergeCell ref="OEC2:OEE2"/>
    <mergeCell ref="ODB2:ODD2"/>
    <mergeCell ref="ODE2:ODG2"/>
    <mergeCell ref="ODH2:ODJ2"/>
    <mergeCell ref="ODK2:ODM2"/>
    <mergeCell ref="ODN2:ODP2"/>
    <mergeCell ref="OCM2:OCO2"/>
    <mergeCell ref="OCP2:OCR2"/>
    <mergeCell ref="OCS2:OCU2"/>
    <mergeCell ref="OCV2:OCX2"/>
    <mergeCell ref="OCY2:ODA2"/>
    <mergeCell ref="OBX2:OBZ2"/>
    <mergeCell ref="OCA2:OCC2"/>
    <mergeCell ref="OCD2:OCF2"/>
    <mergeCell ref="OCG2:OCI2"/>
    <mergeCell ref="OCJ2:OCL2"/>
    <mergeCell ref="OBI2:OBK2"/>
    <mergeCell ref="OBL2:OBN2"/>
    <mergeCell ref="OBO2:OBQ2"/>
    <mergeCell ref="OBR2:OBT2"/>
    <mergeCell ref="OBU2:OBW2"/>
    <mergeCell ref="OAT2:OAV2"/>
    <mergeCell ref="OAW2:OAY2"/>
    <mergeCell ref="OAZ2:OBB2"/>
    <mergeCell ref="OBC2:OBE2"/>
    <mergeCell ref="OBF2:OBH2"/>
    <mergeCell ref="OAE2:OAG2"/>
    <mergeCell ref="OAH2:OAJ2"/>
    <mergeCell ref="OAK2:OAM2"/>
    <mergeCell ref="OAN2:OAP2"/>
    <mergeCell ref="OAQ2:OAS2"/>
    <mergeCell ref="NZP2:NZR2"/>
    <mergeCell ref="NZS2:NZU2"/>
    <mergeCell ref="NZV2:NZX2"/>
    <mergeCell ref="NZY2:OAA2"/>
    <mergeCell ref="OAB2:OAD2"/>
    <mergeCell ref="NZA2:NZC2"/>
    <mergeCell ref="NZD2:NZF2"/>
    <mergeCell ref="NZG2:NZI2"/>
    <mergeCell ref="NZJ2:NZL2"/>
    <mergeCell ref="NZM2:NZO2"/>
    <mergeCell ref="NYL2:NYN2"/>
    <mergeCell ref="NYO2:NYQ2"/>
    <mergeCell ref="NYR2:NYT2"/>
    <mergeCell ref="NYU2:NYW2"/>
    <mergeCell ref="NYX2:NYZ2"/>
    <mergeCell ref="NXW2:NXY2"/>
    <mergeCell ref="NXZ2:NYB2"/>
    <mergeCell ref="NYC2:NYE2"/>
    <mergeCell ref="NYF2:NYH2"/>
    <mergeCell ref="NYI2:NYK2"/>
    <mergeCell ref="NXH2:NXJ2"/>
    <mergeCell ref="NXK2:NXM2"/>
    <mergeCell ref="NXN2:NXP2"/>
    <mergeCell ref="NXQ2:NXS2"/>
    <mergeCell ref="NXT2:NXV2"/>
    <mergeCell ref="NWS2:NWU2"/>
    <mergeCell ref="NWV2:NWX2"/>
    <mergeCell ref="NWY2:NXA2"/>
    <mergeCell ref="NXB2:NXD2"/>
    <mergeCell ref="NXE2:NXG2"/>
    <mergeCell ref="NWD2:NWF2"/>
    <mergeCell ref="NWG2:NWI2"/>
    <mergeCell ref="NWJ2:NWL2"/>
    <mergeCell ref="NWM2:NWO2"/>
    <mergeCell ref="NWP2:NWR2"/>
    <mergeCell ref="NVO2:NVQ2"/>
    <mergeCell ref="NVR2:NVT2"/>
    <mergeCell ref="NVU2:NVW2"/>
    <mergeCell ref="NVX2:NVZ2"/>
    <mergeCell ref="NWA2:NWC2"/>
    <mergeCell ref="NUZ2:NVB2"/>
    <mergeCell ref="NVC2:NVE2"/>
    <mergeCell ref="NVF2:NVH2"/>
    <mergeCell ref="NVI2:NVK2"/>
    <mergeCell ref="NVL2:NVN2"/>
    <mergeCell ref="NUK2:NUM2"/>
    <mergeCell ref="NUN2:NUP2"/>
    <mergeCell ref="NUQ2:NUS2"/>
    <mergeCell ref="NUT2:NUV2"/>
    <mergeCell ref="NUW2:NUY2"/>
    <mergeCell ref="NTV2:NTX2"/>
    <mergeCell ref="NTY2:NUA2"/>
    <mergeCell ref="NUB2:NUD2"/>
    <mergeCell ref="NUE2:NUG2"/>
    <mergeCell ref="NUH2:NUJ2"/>
    <mergeCell ref="NTG2:NTI2"/>
    <mergeCell ref="NTJ2:NTL2"/>
    <mergeCell ref="NTM2:NTO2"/>
    <mergeCell ref="NTP2:NTR2"/>
    <mergeCell ref="NTS2:NTU2"/>
    <mergeCell ref="NSR2:NST2"/>
    <mergeCell ref="NSU2:NSW2"/>
    <mergeCell ref="NSX2:NSZ2"/>
    <mergeCell ref="NTA2:NTC2"/>
    <mergeCell ref="NTD2:NTF2"/>
    <mergeCell ref="NSC2:NSE2"/>
    <mergeCell ref="NSF2:NSH2"/>
    <mergeCell ref="NSI2:NSK2"/>
    <mergeCell ref="NSL2:NSN2"/>
    <mergeCell ref="NSO2:NSQ2"/>
    <mergeCell ref="NRN2:NRP2"/>
    <mergeCell ref="NRQ2:NRS2"/>
    <mergeCell ref="NRT2:NRV2"/>
    <mergeCell ref="NRW2:NRY2"/>
    <mergeCell ref="NRZ2:NSB2"/>
    <mergeCell ref="NQY2:NRA2"/>
    <mergeCell ref="NRB2:NRD2"/>
    <mergeCell ref="NRE2:NRG2"/>
    <mergeCell ref="NRH2:NRJ2"/>
    <mergeCell ref="NRK2:NRM2"/>
    <mergeCell ref="NQJ2:NQL2"/>
    <mergeCell ref="NQM2:NQO2"/>
    <mergeCell ref="NQP2:NQR2"/>
    <mergeCell ref="NQS2:NQU2"/>
    <mergeCell ref="NQV2:NQX2"/>
    <mergeCell ref="NPU2:NPW2"/>
    <mergeCell ref="NPX2:NPZ2"/>
    <mergeCell ref="NQA2:NQC2"/>
    <mergeCell ref="NQD2:NQF2"/>
    <mergeCell ref="NQG2:NQI2"/>
    <mergeCell ref="NPF2:NPH2"/>
    <mergeCell ref="NPI2:NPK2"/>
    <mergeCell ref="NPL2:NPN2"/>
    <mergeCell ref="NPO2:NPQ2"/>
    <mergeCell ref="NPR2:NPT2"/>
    <mergeCell ref="NOQ2:NOS2"/>
    <mergeCell ref="NOT2:NOV2"/>
    <mergeCell ref="NOW2:NOY2"/>
    <mergeCell ref="NOZ2:NPB2"/>
    <mergeCell ref="NPC2:NPE2"/>
    <mergeCell ref="NOB2:NOD2"/>
    <mergeCell ref="NOE2:NOG2"/>
    <mergeCell ref="NOH2:NOJ2"/>
    <mergeCell ref="NOK2:NOM2"/>
    <mergeCell ref="NON2:NOP2"/>
    <mergeCell ref="NNM2:NNO2"/>
    <mergeCell ref="NNP2:NNR2"/>
    <mergeCell ref="NNS2:NNU2"/>
    <mergeCell ref="NNV2:NNX2"/>
    <mergeCell ref="NNY2:NOA2"/>
    <mergeCell ref="NMX2:NMZ2"/>
    <mergeCell ref="NNA2:NNC2"/>
    <mergeCell ref="NND2:NNF2"/>
    <mergeCell ref="NNG2:NNI2"/>
    <mergeCell ref="NNJ2:NNL2"/>
    <mergeCell ref="NMI2:NMK2"/>
    <mergeCell ref="NML2:NMN2"/>
    <mergeCell ref="NMO2:NMQ2"/>
    <mergeCell ref="NMR2:NMT2"/>
    <mergeCell ref="NMU2:NMW2"/>
    <mergeCell ref="NLT2:NLV2"/>
    <mergeCell ref="NLW2:NLY2"/>
    <mergeCell ref="NLZ2:NMB2"/>
    <mergeCell ref="NMC2:NME2"/>
    <mergeCell ref="NMF2:NMH2"/>
    <mergeCell ref="NLE2:NLG2"/>
    <mergeCell ref="NLH2:NLJ2"/>
    <mergeCell ref="NLK2:NLM2"/>
    <mergeCell ref="NLN2:NLP2"/>
    <mergeCell ref="NLQ2:NLS2"/>
    <mergeCell ref="NKP2:NKR2"/>
    <mergeCell ref="NKS2:NKU2"/>
    <mergeCell ref="NKV2:NKX2"/>
    <mergeCell ref="NKY2:NLA2"/>
    <mergeCell ref="NLB2:NLD2"/>
    <mergeCell ref="NKA2:NKC2"/>
    <mergeCell ref="NKD2:NKF2"/>
    <mergeCell ref="NKG2:NKI2"/>
    <mergeCell ref="NKJ2:NKL2"/>
    <mergeCell ref="NKM2:NKO2"/>
    <mergeCell ref="NJL2:NJN2"/>
    <mergeCell ref="NJO2:NJQ2"/>
    <mergeCell ref="NJR2:NJT2"/>
    <mergeCell ref="NJU2:NJW2"/>
    <mergeCell ref="NJX2:NJZ2"/>
    <mergeCell ref="NIW2:NIY2"/>
    <mergeCell ref="NIZ2:NJB2"/>
    <mergeCell ref="NJC2:NJE2"/>
    <mergeCell ref="NJF2:NJH2"/>
    <mergeCell ref="NJI2:NJK2"/>
    <mergeCell ref="NIH2:NIJ2"/>
    <mergeCell ref="NIK2:NIM2"/>
    <mergeCell ref="NIN2:NIP2"/>
    <mergeCell ref="NIQ2:NIS2"/>
    <mergeCell ref="NIT2:NIV2"/>
    <mergeCell ref="NHS2:NHU2"/>
    <mergeCell ref="NHV2:NHX2"/>
    <mergeCell ref="NHY2:NIA2"/>
    <mergeCell ref="NIB2:NID2"/>
    <mergeCell ref="NIE2:NIG2"/>
    <mergeCell ref="NHD2:NHF2"/>
    <mergeCell ref="NHG2:NHI2"/>
    <mergeCell ref="NHJ2:NHL2"/>
    <mergeCell ref="NHM2:NHO2"/>
    <mergeCell ref="NHP2:NHR2"/>
    <mergeCell ref="NGO2:NGQ2"/>
    <mergeCell ref="NGR2:NGT2"/>
    <mergeCell ref="NGU2:NGW2"/>
    <mergeCell ref="NGX2:NGZ2"/>
    <mergeCell ref="NHA2:NHC2"/>
    <mergeCell ref="NFZ2:NGB2"/>
    <mergeCell ref="NGC2:NGE2"/>
    <mergeCell ref="NGF2:NGH2"/>
    <mergeCell ref="NGI2:NGK2"/>
    <mergeCell ref="NGL2:NGN2"/>
    <mergeCell ref="NFK2:NFM2"/>
    <mergeCell ref="NFN2:NFP2"/>
    <mergeCell ref="NFQ2:NFS2"/>
    <mergeCell ref="NFT2:NFV2"/>
    <mergeCell ref="NFW2:NFY2"/>
    <mergeCell ref="NEV2:NEX2"/>
    <mergeCell ref="NEY2:NFA2"/>
    <mergeCell ref="NFB2:NFD2"/>
    <mergeCell ref="NFE2:NFG2"/>
    <mergeCell ref="NFH2:NFJ2"/>
    <mergeCell ref="NEG2:NEI2"/>
    <mergeCell ref="NEJ2:NEL2"/>
    <mergeCell ref="NEM2:NEO2"/>
    <mergeCell ref="NEP2:NER2"/>
    <mergeCell ref="NES2:NEU2"/>
    <mergeCell ref="NDR2:NDT2"/>
    <mergeCell ref="NDU2:NDW2"/>
    <mergeCell ref="NDX2:NDZ2"/>
    <mergeCell ref="NEA2:NEC2"/>
    <mergeCell ref="NED2:NEF2"/>
    <mergeCell ref="NDC2:NDE2"/>
    <mergeCell ref="NDF2:NDH2"/>
    <mergeCell ref="NDI2:NDK2"/>
    <mergeCell ref="NDL2:NDN2"/>
    <mergeCell ref="NDO2:NDQ2"/>
    <mergeCell ref="NCN2:NCP2"/>
    <mergeCell ref="NCQ2:NCS2"/>
    <mergeCell ref="NCT2:NCV2"/>
    <mergeCell ref="NCW2:NCY2"/>
    <mergeCell ref="NCZ2:NDB2"/>
    <mergeCell ref="NBY2:NCA2"/>
    <mergeCell ref="NCB2:NCD2"/>
    <mergeCell ref="NCE2:NCG2"/>
    <mergeCell ref="NCH2:NCJ2"/>
    <mergeCell ref="NCK2:NCM2"/>
    <mergeCell ref="NBJ2:NBL2"/>
    <mergeCell ref="NBM2:NBO2"/>
    <mergeCell ref="NBP2:NBR2"/>
    <mergeCell ref="NBS2:NBU2"/>
    <mergeCell ref="NBV2:NBX2"/>
    <mergeCell ref="NAU2:NAW2"/>
    <mergeCell ref="NAX2:NAZ2"/>
    <mergeCell ref="NBA2:NBC2"/>
    <mergeCell ref="NBD2:NBF2"/>
    <mergeCell ref="NBG2:NBI2"/>
    <mergeCell ref="NAF2:NAH2"/>
    <mergeCell ref="NAI2:NAK2"/>
    <mergeCell ref="NAL2:NAN2"/>
    <mergeCell ref="NAO2:NAQ2"/>
    <mergeCell ref="NAR2:NAT2"/>
    <mergeCell ref="MZQ2:MZS2"/>
    <mergeCell ref="MZT2:MZV2"/>
    <mergeCell ref="MZW2:MZY2"/>
    <mergeCell ref="MZZ2:NAB2"/>
    <mergeCell ref="NAC2:NAE2"/>
    <mergeCell ref="MZB2:MZD2"/>
    <mergeCell ref="MZE2:MZG2"/>
    <mergeCell ref="MZH2:MZJ2"/>
    <mergeCell ref="MZK2:MZM2"/>
    <mergeCell ref="MZN2:MZP2"/>
    <mergeCell ref="MYM2:MYO2"/>
    <mergeCell ref="MYP2:MYR2"/>
    <mergeCell ref="MYS2:MYU2"/>
    <mergeCell ref="MYV2:MYX2"/>
    <mergeCell ref="MYY2:MZA2"/>
    <mergeCell ref="MXX2:MXZ2"/>
    <mergeCell ref="MYA2:MYC2"/>
    <mergeCell ref="MYD2:MYF2"/>
    <mergeCell ref="MYG2:MYI2"/>
    <mergeCell ref="MYJ2:MYL2"/>
    <mergeCell ref="MXI2:MXK2"/>
    <mergeCell ref="MXL2:MXN2"/>
    <mergeCell ref="MXO2:MXQ2"/>
    <mergeCell ref="MXR2:MXT2"/>
    <mergeCell ref="MXU2:MXW2"/>
    <mergeCell ref="MWT2:MWV2"/>
    <mergeCell ref="MWW2:MWY2"/>
    <mergeCell ref="MWZ2:MXB2"/>
    <mergeCell ref="MXC2:MXE2"/>
    <mergeCell ref="MXF2:MXH2"/>
    <mergeCell ref="MWE2:MWG2"/>
    <mergeCell ref="MWH2:MWJ2"/>
    <mergeCell ref="MWK2:MWM2"/>
    <mergeCell ref="MWN2:MWP2"/>
    <mergeCell ref="MWQ2:MWS2"/>
    <mergeCell ref="MVP2:MVR2"/>
    <mergeCell ref="MVS2:MVU2"/>
    <mergeCell ref="MVV2:MVX2"/>
    <mergeCell ref="MVY2:MWA2"/>
    <mergeCell ref="MWB2:MWD2"/>
    <mergeCell ref="MVA2:MVC2"/>
    <mergeCell ref="MVD2:MVF2"/>
    <mergeCell ref="MVG2:MVI2"/>
    <mergeCell ref="MVJ2:MVL2"/>
    <mergeCell ref="MVM2:MVO2"/>
    <mergeCell ref="MUL2:MUN2"/>
    <mergeCell ref="MUO2:MUQ2"/>
    <mergeCell ref="MUR2:MUT2"/>
    <mergeCell ref="MUU2:MUW2"/>
    <mergeCell ref="MUX2:MUZ2"/>
    <mergeCell ref="MTW2:MTY2"/>
    <mergeCell ref="MTZ2:MUB2"/>
    <mergeCell ref="MUC2:MUE2"/>
    <mergeCell ref="MUF2:MUH2"/>
    <mergeCell ref="MUI2:MUK2"/>
    <mergeCell ref="MTH2:MTJ2"/>
    <mergeCell ref="MTK2:MTM2"/>
    <mergeCell ref="MTN2:MTP2"/>
    <mergeCell ref="MTQ2:MTS2"/>
    <mergeCell ref="MTT2:MTV2"/>
    <mergeCell ref="MSS2:MSU2"/>
    <mergeCell ref="MSV2:MSX2"/>
    <mergeCell ref="MSY2:MTA2"/>
    <mergeCell ref="MTB2:MTD2"/>
    <mergeCell ref="MTE2:MTG2"/>
    <mergeCell ref="MSD2:MSF2"/>
    <mergeCell ref="MSG2:MSI2"/>
    <mergeCell ref="MSJ2:MSL2"/>
    <mergeCell ref="MSM2:MSO2"/>
    <mergeCell ref="MSP2:MSR2"/>
    <mergeCell ref="MRO2:MRQ2"/>
    <mergeCell ref="MRR2:MRT2"/>
    <mergeCell ref="MRU2:MRW2"/>
    <mergeCell ref="MRX2:MRZ2"/>
    <mergeCell ref="MSA2:MSC2"/>
    <mergeCell ref="MQZ2:MRB2"/>
    <mergeCell ref="MRC2:MRE2"/>
    <mergeCell ref="MRF2:MRH2"/>
    <mergeCell ref="MRI2:MRK2"/>
    <mergeCell ref="MRL2:MRN2"/>
    <mergeCell ref="MQK2:MQM2"/>
    <mergeCell ref="MQN2:MQP2"/>
    <mergeCell ref="MQQ2:MQS2"/>
    <mergeCell ref="MQT2:MQV2"/>
    <mergeCell ref="MQW2:MQY2"/>
    <mergeCell ref="MPV2:MPX2"/>
    <mergeCell ref="MPY2:MQA2"/>
    <mergeCell ref="MQB2:MQD2"/>
    <mergeCell ref="MQE2:MQG2"/>
    <mergeCell ref="MQH2:MQJ2"/>
    <mergeCell ref="MPG2:MPI2"/>
    <mergeCell ref="MPJ2:MPL2"/>
    <mergeCell ref="MPM2:MPO2"/>
    <mergeCell ref="MPP2:MPR2"/>
    <mergeCell ref="MPS2:MPU2"/>
    <mergeCell ref="MOR2:MOT2"/>
    <mergeCell ref="MOU2:MOW2"/>
    <mergeCell ref="MOX2:MOZ2"/>
    <mergeCell ref="MPA2:MPC2"/>
    <mergeCell ref="MPD2:MPF2"/>
    <mergeCell ref="MOC2:MOE2"/>
    <mergeCell ref="MOF2:MOH2"/>
    <mergeCell ref="MOI2:MOK2"/>
    <mergeCell ref="MOL2:MON2"/>
    <mergeCell ref="MOO2:MOQ2"/>
    <mergeCell ref="MNN2:MNP2"/>
    <mergeCell ref="MNQ2:MNS2"/>
    <mergeCell ref="MNT2:MNV2"/>
    <mergeCell ref="MNW2:MNY2"/>
    <mergeCell ref="MNZ2:MOB2"/>
    <mergeCell ref="MMY2:MNA2"/>
    <mergeCell ref="MNB2:MND2"/>
    <mergeCell ref="MNE2:MNG2"/>
    <mergeCell ref="MNH2:MNJ2"/>
    <mergeCell ref="MNK2:MNM2"/>
    <mergeCell ref="MMJ2:MML2"/>
    <mergeCell ref="MMM2:MMO2"/>
    <mergeCell ref="MMP2:MMR2"/>
    <mergeCell ref="MMS2:MMU2"/>
    <mergeCell ref="MMV2:MMX2"/>
    <mergeCell ref="MLU2:MLW2"/>
    <mergeCell ref="MLX2:MLZ2"/>
    <mergeCell ref="MMA2:MMC2"/>
    <mergeCell ref="MMD2:MMF2"/>
    <mergeCell ref="MMG2:MMI2"/>
    <mergeCell ref="MLF2:MLH2"/>
    <mergeCell ref="MLI2:MLK2"/>
    <mergeCell ref="MLL2:MLN2"/>
    <mergeCell ref="MLO2:MLQ2"/>
    <mergeCell ref="MLR2:MLT2"/>
    <mergeCell ref="MKQ2:MKS2"/>
    <mergeCell ref="MKT2:MKV2"/>
    <mergeCell ref="MKW2:MKY2"/>
    <mergeCell ref="MKZ2:MLB2"/>
    <mergeCell ref="MLC2:MLE2"/>
    <mergeCell ref="MKB2:MKD2"/>
    <mergeCell ref="MKE2:MKG2"/>
    <mergeCell ref="MKH2:MKJ2"/>
    <mergeCell ref="MKK2:MKM2"/>
    <mergeCell ref="MKN2:MKP2"/>
    <mergeCell ref="MJM2:MJO2"/>
    <mergeCell ref="MJP2:MJR2"/>
    <mergeCell ref="MJS2:MJU2"/>
    <mergeCell ref="MJV2:MJX2"/>
    <mergeCell ref="MJY2:MKA2"/>
    <mergeCell ref="MIX2:MIZ2"/>
    <mergeCell ref="MJA2:MJC2"/>
    <mergeCell ref="MJD2:MJF2"/>
    <mergeCell ref="MJG2:MJI2"/>
    <mergeCell ref="MJJ2:MJL2"/>
    <mergeCell ref="MII2:MIK2"/>
    <mergeCell ref="MIL2:MIN2"/>
    <mergeCell ref="MIO2:MIQ2"/>
    <mergeCell ref="MIR2:MIT2"/>
    <mergeCell ref="MIU2:MIW2"/>
    <mergeCell ref="MHT2:MHV2"/>
    <mergeCell ref="MHW2:MHY2"/>
    <mergeCell ref="MHZ2:MIB2"/>
    <mergeCell ref="MIC2:MIE2"/>
    <mergeCell ref="MIF2:MIH2"/>
    <mergeCell ref="MHE2:MHG2"/>
    <mergeCell ref="MHH2:MHJ2"/>
    <mergeCell ref="MHK2:MHM2"/>
    <mergeCell ref="MHN2:MHP2"/>
    <mergeCell ref="MHQ2:MHS2"/>
    <mergeCell ref="MGP2:MGR2"/>
    <mergeCell ref="MGS2:MGU2"/>
    <mergeCell ref="MGV2:MGX2"/>
    <mergeCell ref="MGY2:MHA2"/>
    <mergeCell ref="MHB2:MHD2"/>
    <mergeCell ref="MGA2:MGC2"/>
    <mergeCell ref="MGD2:MGF2"/>
    <mergeCell ref="MGG2:MGI2"/>
    <mergeCell ref="MGJ2:MGL2"/>
    <mergeCell ref="MGM2:MGO2"/>
    <mergeCell ref="MFL2:MFN2"/>
    <mergeCell ref="MFO2:MFQ2"/>
    <mergeCell ref="MFR2:MFT2"/>
    <mergeCell ref="MFU2:MFW2"/>
    <mergeCell ref="MFX2:MFZ2"/>
    <mergeCell ref="MEW2:MEY2"/>
    <mergeCell ref="MEZ2:MFB2"/>
    <mergeCell ref="MFC2:MFE2"/>
    <mergeCell ref="MFF2:MFH2"/>
    <mergeCell ref="MFI2:MFK2"/>
    <mergeCell ref="MEH2:MEJ2"/>
    <mergeCell ref="MEK2:MEM2"/>
    <mergeCell ref="MEN2:MEP2"/>
    <mergeCell ref="MEQ2:MES2"/>
    <mergeCell ref="MET2:MEV2"/>
    <mergeCell ref="MDS2:MDU2"/>
    <mergeCell ref="MDV2:MDX2"/>
    <mergeCell ref="MDY2:MEA2"/>
    <mergeCell ref="MEB2:MED2"/>
    <mergeCell ref="MEE2:MEG2"/>
    <mergeCell ref="MDD2:MDF2"/>
    <mergeCell ref="MDG2:MDI2"/>
    <mergeCell ref="MDJ2:MDL2"/>
    <mergeCell ref="MDM2:MDO2"/>
    <mergeCell ref="MDP2:MDR2"/>
    <mergeCell ref="MCO2:MCQ2"/>
    <mergeCell ref="MCR2:MCT2"/>
    <mergeCell ref="MCU2:MCW2"/>
    <mergeCell ref="MCX2:MCZ2"/>
    <mergeCell ref="MDA2:MDC2"/>
    <mergeCell ref="MBZ2:MCB2"/>
    <mergeCell ref="MCC2:MCE2"/>
    <mergeCell ref="MCF2:MCH2"/>
    <mergeCell ref="MCI2:MCK2"/>
    <mergeCell ref="MCL2:MCN2"/>
    <mergeCell ref="MBK2:MBM2"/>
    <mergeCell ref="MBN2:MBP2"/>
    <mergeCell ref="MBQ2:MBS2"/>
    <mergeCell ref="MBT2:MBV2"/>
    <mergeCell ref="MBW2:MBY2"/>
    <mergeCell ref="MAV2:MAX2"/>
    <mergeCell ref="MAY2:MBA2"/>
    <mergeCell ref="MBB2:MBD2"/>
    <mergeCell ref="MBE2:MBG2"/>
    <mergeCell ref="MBH2:MBJ2"/>
    <mergeCell ref="MAG2:MAI2"/>
    <mergeCell ref="MAJ2:MAL2"/>
    <mergeCell ref="MAM2:MAO2"/>
    <mergeCell ref="MAP2:MAR2"/>
    <mergeCell ref="MAS2:MAU2"/>
    <mergeCell ref="LZR2:LZT2"/>
    <mergeCell ref="LZU2:LZW2"/>
    <mergeCell ref="LZX2:LZZ2"/>
    <mergeCell ref="MAA2:MAC2"/>
    <mergeCell ref="MAD2:MAF2"/>
    <mergeCell ref="LZC2:LZE2"/>
    <mergeCell ref="LZF2:LZH2"/>
    <mergeCell ref="LZI2:LZK2"/>
    <mergeCell ref="LZL2:LZN2"/>
    <mergeCell ref="LZO2:LZQ2"/>
    <mergeCell ref="LYN2:LYP2"/>
    <mergeCell ref="LYQ2:LYS2"/>
    <mergeCell ref="LYT2:LYV2"/>
    <mergeCell ref="LYW2:LYY2"/>
    <mergeCell ref="LYZ2:LZB2"/>
    <mergeCell ref="LXY2:LYA2"/>
    <mergeCell ref="LYB2:LYD2"/>
    <mergeCell ref="LYE2:LYG2"/>
    <mergeCell ref="LYH2:LYJ2"/>
    <mergeCell ref="LYK2:LYM2"/>
    <mergeCell ref="LXJ2:LXL2"/>
    <mergeCell ref="LXM2:LXO2"/>
    <mergeCell ref="LXP2:LXR2"/>
    <mergeCell ref="LXS2:LXU2"/>
    <mergeCell ref="LXV2:LXX2"/>
    <mergeCell ref="LWU2:LWW2"/>
    <mergeCell ref="LWX2:LWZ2"/>
    <mergeCell ref="LXA2:LXC2"/>
    <mergeCell ref="LXD2:LXF2"/>
    <mergeCell ref="LXG2:LXI2"/>
    <mergeCell ref="LWF2:LWH2"/>
    <mergeCell ref="LWI2:LWK2"/>
    <mergeCell ref="LWL2:LWN2"/>
    <mergeCell ref="LWO2:LWQ2"/>
    <mergeCell ref="LWR2:LWT2"/>
    <mergeCell ref="LVQ2:LVS2"/>
    <mergeCell ref="LVT2:LVV2"/>
    <mergeCell ref="LVW2:LVY2"/>
    <mergeCell ref="LVZ2:LWB2"/>
    <mergeCell ref="LWC2:LWE2"/>
    <mergeCell ref="LVB2:LVD2"/>
    <mergeCell ref="LVE2:LVG2"/>
    <mergeCell ref="LVH2:LVJ2"/>
    <mergeCell ref="LVK2:LVM2"/>
    <mergeCell ref="LVN2:LVP2"/>
    <mergeCell ref="LUM2:LUO2"/>
    <mergeCell ref="LUP2:LUR2"/>
    <mergeCell ref="LUS2:LUU2"/>
    <mergeCell ref="LUV2:LUX2"/>
    <mergeCell ref="LUY2:LVA2"/>
    <mergeCell ref="LTX2:LTZ2"/>
    <mergeCell ref="LUA2:LUC2"/>
    <mergeCell ref="LUD2:LUF2"/>
    <mergeCell ref="LUG2:LUI2"/>
    <mergeCell ref="LUJ2:LUL2"/>
    <mergeCell ref="LTI2:LTK2"/>
    <mergeCell ref="LTL2:LTN2"/>
    <mergeCell ref="LTO2:LTQ2"/>
    <mergeCell ref="LTR2:LTT2"/>
    <mergeCell ref="LTU2:LTW2"/>
    <mergeCell ref="LST2:LSV2"/>
    <mergeCell ref="LSW2:LSY2"/>
    <mergeCell ref="LSZ2:LTB2"/>
    <mergeCell ref="LTC2:LTE2"/>
    <mergeCell ref="LTF2:LTH2"/>
    <mergeCell ref="LSE2:LSG2"/>
    <mergeCell ref="LSH2:LSJ2"/>
    <mergeCell ref="LSK2:LSM2"/>
    <mergeCell ref="LSN2:LSP2"/>
    <mergeCell ref="LSQ2:LSS2"/>
    <mergeCell ref="LRP2:LRR2"/>
    <mergeCell ref="LRS2:LRU2"/>
    <mergeCell ref="LRV2:LRX2"/>
    <mergeCell ref="LRY2:LSA2"/>
    <mergeCell ref="LSB2:LSD2"/>
    <mergeCell ref="LRA2:LRC2"/>
    <mergeCell ref="LRD2:LRF2"/>
    <mergeCell ref="LRG2:LRI2"/>
    <mergeCell ref="LRJ2:LRL2"/>
    <mergeCell ref="LRM2:LRO2"/>
    <mergeCell ref="LQL2:LQN2"/>
    <mergeCell ref="LQO2:LQQ2"/>
    <mergeCell ref="LQR2:LQT2"/>
    <mergeCell ref="LQU2:LQW2"/>
    <mergeCell ref="LQX2:LQZ2"/>
    <mergeCell ref="LPW2:LPY2"/>
    <mergeCell ref="LPZ2:LQB2"/>
    <mergeCell ref="LQC2:LQE2"/>
    <mergeCell ref="LQF2:LQH2"/>
    <mergeCell ref="LQI2:LQK2"/>
    <mergeCell ref="LPH2:LPJ2"/>
    <mergeCell ref="LPK2:LPM2"/>
    <mergeCell ref="LPN2:LPP2"/>
    <mergeCell ref="LPQ2:LPS2"/>
    <mergeCell ref="LPT2:LPV2"/>
    <mergeCell ref="LOS2:LOU2"/>
    <mergeCell ref="LOV2:LOX2"/>
    <mergeCell ref="LOY2:LPA2"/>
    <mergeCell ref="LPB2:LPD2"/>
    <mergeCell ref="LPE2:LPG2"/>
    <mergeCell ref="LOD2:LOF2"/>
    <mergeCell ref="LOG2:LOI2"/>
    <mergeCell ref="LOJ2:LOL2"/>
    <mergeCell ref="LOM2:LOO2"/>
    <mergeCell ref="LOP2:LOR2"/>
    <mergeCell ref="LNO2:LNQ2"/>
    <mergeCell ref="LNR2:LNT2"/>
    <mergeCell ref="LNU2:LNW2"/>
    <mergeCell ref="LNX2:LNZ2"/>
    <mergeCell ref="LOA2:LOC2"/>
    <mergeCell ref="LMZ2:LNB2"/>
    <mergeCell ref="LNC2:LNE2"/>
    <mergeCell ref="LNF2:LNH2"/>
    <mergeCell ref="LNI2:LNK2"/>
    <mergeCell ref="LNL2:LNN2"/>
    <mergeCell ref="LMK2:LMM2"/>
    <mergeCell ref="LMN2:LMP2"/>
    <mergeCell ref="LMQ2:LMS2"/>
    <mergeCell ref="LMT2:LMV2"/>
    <mergeCell ref="LMW2:LMY2"/>
    <mergeCell ref="LLV2:LLX2"/>
    <mergeCell ref="LLY2:LMA2"/>
    <mergeCell ref="LMB2:LMD2"/>
    <mergeCell ref="LME2:LMG2"/>
    <mergeCell ref="LMH2:LMJ2"/>
    <mergeCell ref="LLG2:LLI2"/>
    <mergeCell ref="LLJ2:LLL2"/>
    <mergeCell ref="LLM2:LLO2"/>
    <mergeCell ref="LLP2:LLR2"/>
    <mergeCell ref="LLS2:LLU2"/>
    <mergeCell ref="LKR2:LKT2"/>
    <mergeCell ref="LKU2:LKW2"/>
    <mergeCell ref="LKX2:LKZ2"/>
    <mergeCell ref="LLA2:LLC2"/>
    <mergeCell ref="LLD2:LLF2"/>
    <mergeCell ref="LKC2:LKE2"/>
    <mergeCell ref="LKF2:LKH2"/>
    <mergeCell ref="LKI2:LKK2"/>
    <mergeCell ref="LKL2:LKN2"/>
    <mergeCell ref="LKO2:LKQ2"/>
    <mergeCell ref="LJN2:LJP2"/>
    <mergeCell ref="LJQ2:LJS2"/>
    <mergeCell ref="LJT2:LJV2"/>
    <mergeCell ref="LJW2:LJY2"/>
    <mergeCell ref="LJZ2:LKB2"/>
    <mergeCell ref="LIY2:LJA2"/>
    <mergeCell ref="LJB2:LJD2"/>
    <mergeCell ref="LJE2:LJG2"/>
    <mergeCell ref="LJH2:LJJ2"/>
    <mergeCell ref="LJK2:LJM2"/>
    <mergeCell ref="LIJ2:LIL2"/>
    <mergeCell ref="LIM2:LIO2"/>
    <mergeCell ref="LIP2:LIR2"/>
    <mergeCell ref="LIS2:LIU2"/>
    <mergeCell ref="LIV2:LIX2"/>
    <mergeCell ref="LHU2:LHW2"/>
    <mergeCell ref="LHX2:LHZ2"/>
    <mergeCell ref="LIA2:LIC2"/>
    <mergeCell ref="LID2:LIF2"/>
    <mergeCell ref="LIG2:LII2"/>
    <mergeCell ref="LHF2:LHH2"/>
    <mergeCell ref="LHI2:LHK2"/>
    <mergeCell ref="LHL2:LHN2"/>
    <mergeCell ref="LHO2:LHQ2"/>
    <mergeCell ref="LHR2:LHT2"/>
    <mergeCell ref="LGQ2:LGS2"/>
    <mergeCell ref="LGT2:LGV2"/>
    <mergeCell ref="LGW2:LGY2"/>
    <mergeCell ref="LGZ2:LHB2"/>
    <mergeCell ref="LHC2:LHE2"/>
    <mergeCell ref="LGB2:LGD2"/>
    <mergeCell ref="LGE2:LGG2"/>
    <mergeCell ref="LGH2:LGJ2"/>
    <mergeCell ref="LGK2:LGM2"/>
    <mergeCell ref="LGN2:LGP2"/>
    <mergeCell ref="LFM2:LFO2"/>
    <mergeCell ref="LFP2:LFR2"/>
    <mergeCell ref="LFS2:LFU2"/>
    <mergeCell ref="LFV2:LFX2"/>
    <mergeCell ref="LFY2:LGA2"/>
    <mergeCell ref="LEX2:LEZ2"/>
    <mergeCell ref="LFA2:LFC2"/>
    <mergeCell ref="LFD2:LFF2"/>
    <mergeCell ref="LFG2:LFI2"/>
    <mergeCell ref="LFJ2:LFL2"/>
    <mergeCell ref="LEI2:LEK2"/>
    <mergeCell ref="LEL2:LEN2"/>
    <mergeCell ref="LEO2:LEQ2"/>
    <mergeCell ref="LER2:LET2"/>
    <mergeCell ref="LEU2:LEW2"/>
    <mergeCell ref="LDT2:LDV2"/>
    <mergeCell ref="LDW2:LDY2"/>
    <mergeCell ref="LDZ2:LEB2"/>
    <mergeCell ref="LEC2:LEE2"/>
    <mergeCell ref="LEF2:LEH2"/>
    <mergeCell ref="LDE2:LDG2"/>
    <mergeCell ref="LDH2:LDJ2"/>
    <mergeCell ref="LDK2:LDM2"/>
    <mergeCell ref="LDN2:LDP2"/>
    <mergeCell ref="LDQ2:LDS2"/>
    <mergeCell ref="LCP2:LCR2"/>
    <mergeCell ref="LCS2:LCU2"/>
    <mergeCell ref="LCV2:LCX2"/>
    <mergeCell ref="LCY2:LDA2"/>
    <mergeCell ref="LDB2:LDD2"/>
    <mergeCell ref="LCA2:LCC2"/>
    <mergeCell ref="LCD2:LCF2"/>
    <mergeCell ref="LCG2:LCI2"/>
    <mergeCell ref="LCJ2:LCL2"/>
    <mergeCell ref="LCM2:LCO2"/>
    <mergeCell ref="LBL2:LBN2"/>
    <mergeCell ref="LBO2:LBQ2"/>
    <mergeCell ref="LBR2:LBT2"/>
    <mergeCell ref="LBU2:LBW2"/>
    <mergeCell ref="LBX2:LBZ2"/>
    <mergeCell ref="LAW2:LAY2"/>
    <mergeCell ref="LAZ2:LBB2"/>
    <mergeCell ref="LBC2:LBE2"/>
    <mergeCell ref="LBF2:LBH2"/>
    <mergeCell ref="LBI2:LBK2"/>
    <mergeCell ref="LAH2:LAJ2"/>
    <mergeCell ref="LAK2:LAM2"/>
    <mergeCell ref="LAN2:LAP2"/>
    <mergeCell ref="LAQ2:LAS2"/>
    <mergeCell ref="LAT2:LAV2"/>
    <mergeCell ref="KZS2:KZU2"/>
    <mergeCell ref="KZV2:KZX2"/>
    <mergeCell ref="KZY2:LAA2"/>
    <mergeCell ref="LAB2:LAD2"/>
    <mergeCell ref="LAE2:LAG2"/>
    <mergeCell ref="KZD2:KZF2"/>
    <mergeCell ref="KZG2:KZI2"/>
    <mergeCell ref="KZJ2:KZL2"/>
    <mergeCell ref="KZM2:KZO2"/>
    <mergeCell ref="KZP2:KZR2"/>
    <mergeCell ref="KYO2:KYQ2"/>
    <mergeCell ref="KYR2:KYT2"/>
    <mergeCell ref="KYU2:KYW2"/>
    <mergeCell ref="KYX2:KYZ2"/>
    <mergeCell ref="KZA2:KZC2"/>
    <mergeCell ref="KXZ2:KYB2"/>
    <mergeCell ref="KYC2:KYE2"/>
    <mergeCell ref="KYF2:KYH2"/>
    <mergeCell ref="KYI2:KYK2"/>
    <mergeCell ref="KYL2:KYN2"/>
    <mergeCell ref="KXK2:KXM2"/>
    <mergeCell ref="KXN2:KXP2"/>
    <mergeCell ref="KXQ2:KXS2"/>
    <mergeCell ref="KXT2:KXV2"/>
    <mergeCell ref="KXW2:KXY2"/>
    <mergeCell ref="KWV2:KWX2"/>
    <mergeCell ref="KWY2:KXA2"/>
    <mergeCell ref="KXB2:KXD2"/>
    <mergeCell ref="KXE2:KXG2"/>
    <mergeCell ref="KXH2:KXJ2"/>
    <mergeCell ref="KWG2:KWI2"/>
    <mergeCell ref="KWJ2:KWL2"/>
    <mergeCell ref="KWM2:KWO2"/>
    <mergeCell ref="KWP2:KWR2"/>
    <mergeCell ref="KWS2:KWU2"/>
    <mergeCell ref="KVR2:KVT2"/>
    <mergeCell ref="KVU2:KVW2"/>
    <mergeCell ref="KVX2:KVZ2"/>
    <mergeCell ref="KWA2:KWC2"/>
    <mergeCell ref="KWD2:KWF2"/>
    <mergeCell ref="KVC2:KVE2"/>
    <mergeCell ref="KVF2:KVH2"/>
    <mergeCell ref="KVI2:KVK2"/>
    <mergeCell ref="KVL2:KVN2"/>
    <mergeCell ref="KVO2:KVQ2"/>
    <mergeCell ref="KUN2:KUP2"/>
    <mergeCell ref="KUQ2:KUS2"/>
    <mergeCell ref="KUT2:KUV2"/>
    <mergeCell ref="KUW2:KUY2"/>
    <mergeCell ref="KUZ2:KVB2"/>
    <mergeCell ref="KTY2:KUA2"/>
    <mergeCell ref="KUB2:KUD2"/>
    <mergeCell ref="KUE2:KUG2"/>
    <mergeCell ref="KUH2:KUJ2"/>
    <mergeCell ref="KUK2:KUM2"/>
    <mergeCell ref="KTJ2:KTL2"/>
    <mergeCell ref="KTM2:KTO2"/>
    <mergeCell ref="KTP2:KTR2"/>
    <mergeCell ref="KTS2:KTU2"/>
    <mergeCell ref="KTV2:KTX2"/>
    <mergeCell ref="KSU2:KSW2"/>
    <mergeCell ref="KSX2:KSZ2"/>
    <mergeCell ref="KTA2:KTC2"/>
    <mergeCell ref="KTD2:KTF2"/>
    <mergeCell ref="KTG2:KTI2"/>
    <mergeCell ref="KSF2:KSH2"/>
    <mergeCell ref="KSI2:KSK2"/>
    <mergeCell ref="KSL2:KSN2"/>
    <mergeCell ref="KSO2:KSQ2"/>
    <mergeCell ref="KSR2:KST2"/>
    <mergeCell ref="KRQ2:KRS2"/>
    <mergeCell ref="KRT2:KRV2"/>
    <mergeCell ref="KRW2:KRY2"/>
    <mergeCell ref="KRZ2:KSB2"/>
    <mergeCell ref="KSC2:KSE2"/>
    <mergeCell ref="KRB2:KRD2"/>
    <mergeCell ref="KRE2:KRG2"/>
    <mergeCell ref="KRH2:KRJ2"/>
    <mergeCell ref="KRK2:KRM2"/>
    <mergeCell ref="KRN2:KRP2"/>
    <mergeCell ref="KQM2:KQO2"/>
    <mergeCell ref="KQP2:KQR2"/>
    <mergeCell ref="KQS2:KQU2"/>
    <mergeCell ref="KQV2:KQX2"/>
    <mergeCell ref="KQY2:KRA2"/>
    <mergeCell ref="KPX2:KPZ2"/>
    <mergeCell ref="KQA2:KQC2"/>
    <mergeCell ref="KQD2:KQF2"/>
    <mergeCell ref="KQG2:KQI2"/>
    <mergeCell ref="KQJ2:KQL2"/>
    <mergeCell ref="KPI2:KPK2"/>
    <mergeCell ref="KPL2:KPN2"/>
    <mergeCell ref="KPO2:KPQ2"/>
    <mergeCell ref="KPR2:KPT2"/>
    <mergeCell ref="KPU2:KPW2"/>
    <mergeCell ref="KOT2:KOV2"/>
    <mergeCell ref="KOW2:KOY2"/>
    <mergeCell ref="KOZ2:KPB2"/>
    <mergeCell ref="KPC2:KPE2"/>
    <mergeCell ref="KPF2:KPH2"/>
    <mergeCell ref="KOE2:KOG2"/>
    <mergeCell ref="KOH2:KOJ2"/>
    <mergeCell ref="KOK2:KOM2"/>
    <mergeCell ref="KON2:KOP2"/>
    <mergeCell ref="KOQ2:KOS2"/>
    <mergeCell ref="KNP2:KNR2"/>
    <mergeCell ref="KNS2:KNU2"/>
    <mergeCell ref="KNV2:KNX2"/>
    <mergeCell ref="KNY2:KOA2"/>
    <mergeCell ref="KOB2:KOD2"/>
    <mergeCell ref="KNA2:KNC2"/>
    <mergeCell ref="KND2:KNF2"/>
    <mergeCell ref="KNG2:KNI2"/>
    <mergeCell ref="KNJ2:KNL2"/>
    <mergeCell ref="KNM2:KNO2"/>
    <mergeCell ref="KML2:KMN2"/>
    <mergeCell ref="KMO2:KMQ2"/>
    <mergeCell ref="KMR2:KMT2"/>
    <mergeCell ref="KMU2:KMW2"/>
    <mergeCell ref="KMX2:KMZ2"/>
    <mergeCell ref="KLW2:KLY2"/>
    <mergeCell ref="KLZ2:KMB2"/>
    <mergeCell ref="KMC2:KME2"/>
    <mergeCell ref="KMF2:KMH2"/>
    <mergeCell ref="KMI2:KMK2"/>
    <mergeCell ref="KLH2:KLJ2"/>
    <mergeCell ref="KLK2:KLM2"/>
    <mergeCell ref="KLN2:KLP2"/>
    <mergeCell ref="KLQ2:KLS2"/>
    <mergeCell ref="KLT2:KLV2"/>
    <mergeCell ref="KKS2:KKU2"/>
    <mergeCell ref="KKV2:KKX2"/>
    <mergeCell ref="KKY2:KLA2"/>
    <mergeCell ref="KLB2:KLD2"/>
    <mergeCell ref="KLE2:KLG2"/>
    <mergeCell ref="KKD2:KKF2"/>
    <mergeCell ref="KKG2:KKI2"/>
    <mergeCell ref="KKJ2:KKL2"/>
    <mergeCell ref="KKM2:KKO2"/>
    <mergeCell ref="KKP2:KKR2"/>
    <mergeCell ref="KJO2:KJQ2"/>
    <mergeCell ref="KJR2:KJT2"/>
    <mergeCell ref="KJU2:KJW2"/>
    <mergeCell ref="KJX2:KJZ2"/>
    <mergeCell ref="KKA2:KKC2"/>
    <mergeCell ref="KIZ2:KJB2"/>
    <mergeCell ref="KJC2:KJE2"/>
    <mergeCell ref="KJF2:KJH2"/>
    <mergeCell ref="KJI2:KJK2"/>
    <mergeCell ref="KJL2:KJN2"/>
    <mergeCell ref="KIK2:KIM2"/>
    <mergeCell ref="KIN2:KIP2"/>
    <mergeCell ref="KIQ2:KIS2"/>
    <mergeCell ref="KIT2:KIV2"/>
    <mergeCell ref="KIW2:KIY2"/>
    <mergeCell ref="KHV2:KHX2"/>
    <mergeCell ref="KHY2:KIA2"/>
    <mergeCell ref="KIB2:KID2"/>
    <mergeCell ref="KIE2:KIG2"/>
    <mergeCell ref="KIH2:KIJ2"/>
    <mergeCell ref="KHG2:KHI2"/>
    <mergeCell ref="KHJ2:KHL2"/>
    <mergeCell ref="KHM2:KHO2"/>
    <mergeCell ref="KHP2:KHR2"/>
    <mergeCell ref="KHS2:KHU2"/>
    <mergeCell ref="KGR2:KGT2"/>
    <mergeCell ref="KGU2:KGW2"/>
    <mergeCell ref="KGX2:KGZ2"/>
    <mergeCell ref="KHA2:KHC2"/>
    <mergeCell ref="KHD2:KHF2"/>
    <mergeCell ref="KGC2:KGE2"/>
    <mergeCell ref="KGF2:KGH2"/>
    <mergeCell ref="KGI2:KGK2"/>
    <mergeCell ref="KGL2:KGN2"/>
    <mergeCell ref="KGO2:KGQ2"/>
    <mergeCell ref="KFN2:KFP2"/>
    <mergeCell ref="KFQ2:KFS2"/>
    <mergeCell ref="KFT2:KFV2"/>
    <mergeCell ref="KFW2:KFY2"/>
    <mergeCell ref="KFZ2:KGB2"/>
    <mergeCell ref="KEY2:KFA2"/>
    <mergeCell ref="KFB2:KFD2"/>
    <mergeCell ref="KFE2:KFG2"/>
    <mergeCell ref="KFH2:KFJ2"/>
    <mergeCell ref="KFK2:KFM2"/>
    <mergeCell ref="KEJ2:KEL2"/>
    <mergeCell ref="KEM2:KEO2"/>
    <mergeCell ref="KEP2:KER2"/>
    <mergeCell ref="KES2:KEU2"/>
    <mergeCell ref="KEV2:KEX2"/>
    <mergeCell ref="KDU2:KDW2"/>
    <mergeCell ref="KDX2:KDZ2"/>
    <mergeCell ref="KEA2:KEC2"/>
    <mergeCell ref="KED2:KEF2"/>
    <mergeCell ref="KEG2:KEI2"/>
    <mergeCell ref="KDF2:KDH2"/>
    <mergeCell ref="KDI2:KDK2"/>
    <mergeCell ref="KDL2:KDN2"/>
    <mergeCell ref="KDO2:KDQ2"/>
    <mergeCell ref="KDR2:KDT2"/>
    <mergeCell ref="KCQ2:KCS2"/>
    <mergeCell ref="KCT2:KCV2"/>
    <mergeCell ref="KCW2:KCY2"/>
    <mergeCell ref="KCZ2:KDB2"/>
    <mergeCell ref="KDC2:KDE2"/>
    <mergeCell ref="KCB2:KCD2"/>
    <mergeCell ref="KCE2:KCG2"/>
    <mergeCell ref="KCH2:KCJ2"/>
    <mergeCell ref="KCK2:KCM2"/>
    <mergeCell ref="KCN2:KCP2"/>
    <mergeCell ref="KBM2:KBO2"/>
    <mergeCell ref="KBP2:KBR2"/>
    <mergeCell ref="KBS2:KBU2"/>
    <mergeCell ref="KBV2:KBX2"/>
    <mergeCell ref="KBY2:KCA2"/>
    <mergeCell ref="KAX2:KAZ2"/>
    <mergeCell ref="KBA2:KBC2"/>
    <mergeCell ref="KBD2:KBF2"/>
    <mergeCell ref="KBG2:KBI2"/>
    <mergeCell ref="KBJ2:KBL2"/>
    <mergeCell ref="KAI2:KAK2"/>
    <mergeCell ref="KAL2:KAN2"/>
    <mergeCell ref="KAO2:KAQ2"/>
    <mergeCell ref="KAR2:KAT2"/>
    <mergeCell ref="KAU2:KAW2"/>
    <mergeCell ref="JZT2:JZV2"/>
    <mergeCell ref="JZW2:JZY2"/>
    <mergeCell ref="JZZ2:KAB2"/>
    <mergeCell ref="KAC2:KAE2"/>
    <mergeCell ref="KAF2:KAH2"/>
    <mergeCell ref="JZE2:JZG2"/>
    <mergeCell ref="JZH2:JZJ2"/>
    <mergeCell ref="JZK2:JZM2"/>
    <mergeCell ref="JZN2:JZP2"/>
    <mergeCell ref="JZQ2:JZS2"/>
    <mergeCell ref="JYP2:JYR2"/>
    <mergeCell ref="JYS2:JYU2"/>
    <mergeCell ref="JYV2:JYX2"/>
    <mergeCell ref="JYY2:JZA2"/>
    <mergeCell ref="JZB2:JZD2"/>
    <mergeCell ref="JYA2:JYC2"/>
    <mergeCell ref="JYD2:JYF2"/>
    <mergeCell ref="JYG2:JYI2"/>
    <mergeCell ref="JYJ2:JYL2"/>
    <mergeCell ref="JYM2:JYO2"/>
    <mergeCell ref="JXL2:JXN2"/>
    <mergeCell ref="JXO2:JXQ2"/>
    <mergeCell ref="JXR2:JXT2"/>
    <mergeCell ref="JXU2:JXW2"/>
    <mergeCell ref="JXX2:JXZ2"/>
    <mergeCell ref="JWW2:JWY2"/>
    <mergeCell ref="JWZ2:JXB2"/>
    <mergeCell ref="JXC2:JXE2"/>
    <mergeCell ref="JXF2:JXH2"/>
    <mergeCell ref="JXI2:JXK2"/>
    <mergeCell ref="JWH2:JWJ2"/>
    <mergeCell ref="JWK2:JWM2"/>
    <mergeCell ref="JWN2:JWP2"/>
    <mergeCell ref="JWQ2:JWS2"/>
    <mergeCell ref="JWT2:JWV2"/>
    <mergeCell ref="JVS2:JVU2"/>
    <mergeCell ref="JVV2:JVX2"/>
    <mergeCell ref="JVY2:JWA2"/>
    <mergeCell ref="JWB2:JWD2"/>
    <mergeCell ref="JWE2:JWG2"/>
    <mergeCell ref="JVD2:JVF2"/>
    <mergeCell ref="JVG2:JVI2"/>
    <mergeCell ref="JVJ2:JVL2"/>
    <mergeCell ref="JVM2:JVO2"/>
    <mergeCell ref="JVP2:JVR2"/>
    <mergeCell ref="JUO2:JUQ2"/>
    <mergeCell ref="JUR2:JUT2"/>
    <mergeCell ref="JUU2:JUW2"/>
    <mergeCell ref="JUX2:JUZ2"/>
    <mergeCell ref="JVA2:JVC2"/>
    <mergeCell ref="JTZ2:JUB2"/>
    <mergeCell ref="JUC2:JUE2"/>
    <mergeCell ref="JUF2:JUH2"/>
    <mergeCell ref="JUI2:JUK2"/>
    <mergeCell ref="JUL2:JUN2"/>
    <mergeCell ref="JTK2:JTM2"/>
    <mergeCell ref="JTN2:JTP2"/>
    <mergeCell ref="JTQ2:JTS2"/>
    <mergeCell ref="JTT2:JTV2"/>
    <mergeCell ref="JTW2:JTY2"/>
    <mergeCell ref="JSV2:JSX2"/>
    <mergeCell ref="JSY2:JTA2"/>
    <mergeCell ref="JTB2:JTD2"/>
    <mergeCell ref="JTE2:JTG2"/>
    <mergeCell ref="JTH2:JTJ2"/>
    <mergeCell ref="JSG2:JSI2"/>
    <mergeCell ref="JSJ2:JSL2"/>
    <mergeCell ref="JSM2:JSO2"/>
    <mergeCell ref="JSP2:JSR2"/>
    <mergeCell ref="JSS2:JSU2"/>
    <mergeCell ref="JRR2:JRT2"/>
    <mergeCell ref="JRU2:JRW2"/>
    <mergeCell ref="JRX2:JRZ2"/>
    <mergeCell ref="JSA2:JSC2"/>
    <mergeCell ref="JSD2:JSF2"/>
    <mergeCell ref="JRC2:JRE2"/>
    <mergeCell ref="JRF2:JRH2"/>
    <mergeCell ref="JRI2:JRK2"/>
    <mergeCell ref="JRL2:JRN2"/>
    <mergeCell ref="JRO2:JRQ2"/>
    <mergeCell ref="JQN2:JQP2"/>
    <mergeCell ref="JQQ2:JQS2"/>
    <mergeCell ref="JQT2:JQV2"/>
    <mergeCell ref="JQW2:JQY2"/>
    <mergeCell ref="JQZ2:JRB2"/>
    <mergeCell ref="JPY2:JQA2"/>
    <mergeCell ref="JQB2:JQD2"/>
    <mergeCell ref="JQE2:JQG2"/>
    <mergeCell ref="JQH2:JQJ2"/>
    <mergeCell ref="JQK2:JQM2"/>
    <mergeCell ref="JPJ2:JPL2"/>
    <mergeCell ref="JPM2:JPO2"/>
    <mergeCell ref="JPP2:JPR2"/>
    <mergeCell ref="JPS2:JPU2"/>
    <mergeCell ref="JPV2:JPX2"/>
    <mergeCell ref="JOU2:JOW2"/>
    <mergeCell ref="JOX2:JOZ2"/>
    <mergeCell ref="JPA2:JPC2"/>
    <mergeCell ref="JPD2:JPF2"/>
    <mergeCell ref="JPG2:JPI2"/>
    <mergeCell ref="JOF2:JOH2"/>
    <mergeCell ref="JOI2:JOK2"/>
    <mergeCell ref="JOL2:JON2"/>
    <mergeCell ref="JOO2:JOQ2"/>
    <mergeCell ref="JOR2:JOT2"/>
    <mergeCell ref="JNQ2:JNS2"/>
    <mergeCell ref="JNT2:JNV2"/>
    <mergeCell ref="JNW2:JNY2"/>
    <mergeCell ref="JNZ2:JOB2"/>
    <mergeCell ref="JOC2:JOE2"/>
    <mergeCell ref="JNB2:JND2"/>
    <mergeCell ref="JNE2:JNG2"/>
    <mergeCell ref="JNH2:JNJ2"/>
    <mergeCell ref="JNK2:JNM2"/>
    <mergeCell ref="JNN2:JNP2"/>
    <mergeCell ref="JMM2:JMO2"/>
    <mergeCell ref="JMP2:JMR2"/>
    <mergeCell ref="JMS2:JMU2"/>
    <mergeCell ref="JMV2:JMX2"/>
    <mergeCell ref="JMY2:JNA2"/>
    <mergeCell ref="JLX2:JLZ2"/>
    <mergeCell ref="JMA2:JMC2"/>
    <mergeCell ref="JMD2:JMF2"/>
    <mergeCell ref="JMG2:JMI2"/>
    <mergeCell ref="JMJ2:JML2"/>
    <mergeCell ref="JLI2:JLK2"/>
    <mergeCell ref="JLL2:JLN2"/>
    <mergeCell ref="JLO2:JLQ2"/>
    <mergeCell ref="JLR2:JLT2"/>
    <mergeCell ref="JLU2:JLW2"/>
    <mergeCell ref="JKT2:JKV2"/>
    <mergeCell ref="JKW2:JKY2"/>
    <mergeCell ref="JKZ2:JLB2"/>
    <mergeCell ref="JLC2:JLE2"/>
    <mergeCell ref="JLF2:JLH2"/>
    <mergeCell ref="JKE2:JKG2"/>
    <mergeCell ref="JKH2:JKJ2"/>
    <mergeCell ref="JKK2:JKM2"/>
    <mergeCell ref="JKN2:JKP2"/>
    <mergeCell ref="JKQ2:JKS2"/>
    <mergeCell ref="JJP2:JJR2"/>
    <mergeCell ref="JJS2:JJU2"/>
    <mergeCell ref="JJV2:JJX2"/>
    <mergeCell ref="JJY2:JKA2"/>
    <mergeCell ref="JKB2:JKD2"/>
    <mergeCell ref="JJA2:JJC2"/>
    <mergeCell ref="JJD2:JJF2"/>
    <mergeCell ref="JJG2:JJI2"/>
    <mergeCell ref="JJJ2:JJL2"/>
    <mergeCell ref="JJM2:JJO2"/>
    <mergeCell ref="JIL2:JIN2"/>
    <mergeCell ref="JIO2:JIQ2"/>
    <mergeCell ref="JIR2:JIT2"/>
    <mergeCell ref="JIU2:JIW2"/>
    <mergeCell ref="JIX2:JIZ2"/>
    <mergeCell ref="JHW2:JHY2"/>
    <mergeCell ref="JHZ2:JIB2"/>
    <mergeCell ref="JIC2:JIE2"/>
    <mergeCell ref="JIF2:JIH2"/>
    <mergeCell ref="JII2:JIK2"/>
    <mergeCell ref="JHH2:JHJ2"/>
    <mergeCell ref="JHK2:JHM2"/>
    <mergeCell ref="JHN2:JHP2"/>
    <mergeCell ref="JHQ2:JHS2"/>
    <mergeCell ref="JHT2:JHV2"/>
    <mergeCell ref="JGS2:JGU2"/>
    <mergeCell ref="JGV2:JGX2"/>
    <mergeCell ref="JGY2:JHA2"/>
    <mergeCell ref="JHB2:JHD2"/>
    <mergeCell ref="JHE2:JHG2"/>
    <mergeCell ref="JGD2:JGF2"/>
    <mergeCell ref="JGG2:JGI2"/>
    <mergeCell ref="JGJ2:JGL2"/>
    <mergeCell ref="JGM2:JGO2"/>
    <mergeCell ref="JGP2:JGR2"/>
    <mergeCell ref="JFO2:JFQ2"/>
    <mergeCell ref="JFR2:JFT2"/>
    <mergeCell ref="JFU2:JFW2"/>
    <mergeCell ref="JFX2:JFZ2"/>
    <mergeCell ref="JGA2:JGC2"/>
    <mergeCell ref="JEZ2:JFB2"/>
    <mergeCell ref="JFC2:JFE2"/>
    <mergeCell ref="JFF2:JFH2"/>
    <mergeCell ref="JFI2:JFK2"/>
    <mergeCell ref="JFL2:JFN2"/>
    <mergeCell ref="JEK2:JEM2"/>
    <mergeCell ref="JEN2:JEP2"/>
    <mergeCell ref="JEQ2:JES2"/>
    <mergeCell ref="JET2:JEV2"/>
    <mergeCell ref="JEW2:JEY2"/>
    <mergeCell ref="JDV2:JDX2"/>
    <mergeCell ref="JDY2:JEA2"/>
    <mergeCell ref="JEB2:JED2"/>
    <mergeCell ref="JEE2:JEG2"/>
    <mergeCell ref="JEH2:JEJ2"/>
    <mergeCell ref="JDG2:JDI2"/>
    <mergeCell ref="JDJ2:JDL2"/>
    <mergeCell ref="JDM2:JDO2"/>
    <mergeCell ref="JDP2:JDR2"/>
    <mergeCell ref="JDS2:JDU2"/>
    <mergeCell ref="JCR2:JCT2"/>
    <mergeCell ref="JCU2:JCW2"/>
    <mergeCell ref="JCX2:JCZ2"/>
    <mergeCell ref="JDA2:JDC2"/>
    <mergeCell ref="JDD2:JDF2"/>
    <mergeCell ref="JCC2:JCE2"/>
    <mergeCell ref="JCF2:JCH2"/>
    <mergeCell ref="JCI2:JCK2"/>
    <mergeCell ref="JCL2:JCN2"/>
    <mergeCell ref="JCO2:JCQ2"/>
    <mergeCell ref="JBN2:JBP2"/>
    <mergeCell ref="JBQ2:JBS2"/>
    <mergeCell ref="JBT2:JBV2"/>
    <mergeCell ref="JBW2:JBY2"/>
    <mergeCell ref="JBZ2:JCB2"/>
    <mergeCell ref="JAY2:JBA2"/>
    <mergeCell ref="JBB2:JBD2"/>
    <mergeCell ref="JBE2:JBG2"/>
    <mergeCell ref="JBH2:JBJ2"/>
    <mergeCell ref="JBK2:JBM2"/>
    <mergeCell ref="JAJ2:JAL2"/>
    <mergeCell ref="JAM2:JAO2"/>
    <mergeCell ref="JAP2:JAR2"/>
    <mergeCell ref="JAS2:JAU2"/>
    <mergeCell ref="JAV2:JAX2"/>
    <mergeCell ref="IZU2:IZW2"/>
    <mergeCell ref="IZX2:IZZ2"/>
    <mergeCell ref="JAA2:JAC2"/>
    <mergeCell ref="JAD2:JAF2"/>
    <mergeCell ref="JAG2:JAI2"/>
    <mergeCell ref="IZF2:IZH2"/>
    <mergeCell ref="IZI2:IZK2"/>
    <mergeCell ref="IZL2:IZN2"/>
    <mergeCell ref="IZO2:IZQ2"/>
    <mergeCell ref="IZR2:IZT2"/>
    <mergeCell ref="IYQ2:IYS2"/>
    <mergeCell ref="IYT2:IYV2"/>
    <mergeCell ref="IYW2:IYY2"/>
    <mergeCell ref="IYZ2:IZB2"/>
    <mergeCell ref="IZC2:IZE2"/>
    <mergeCell ref="IYB2:IYD2"/>
    <mergeCell ref="IYE2:IYG2"/>
    <mergeCell ref="IYH2:IYJ2"/>
    <mergeCell ref="IYK2:IYM2"/>
    <mergeCell ref="IYN2:IYP2"/>
    <mergeCell ref="IXM2:IXO2"/>
    <mergeCell ref="IXP2:IXR2"/>
    <mergeCell ref="IXS2:IXU2"/>
    <mergeCell ref="IXV2:IXX2"/>
    <mergeCell ref="IXY2:IYA2"/>
    <mergeCell ref="IWX2:IWZ2"/>
    <mergeCell ref="IXA2:IXC2"/>
    <mergeCell ref="IXD2:IXF2"/>
    <mergeCell ref="IXG2:IXI2"/>
    <mergeCell ref="IXJ2:IXL2"/>
    <mergeCell ref="IWI2:IWK2"/>
    <mergeCell ref="IWL2:IWN2"/>
    <mergeCell ref="IWO2:IWQ2"/>
    <mergeCell ref="IWR2:IWT2"/>
    <mergeCell ref="IWU2:IWW2"/>
    <mergeCell ref="IVT2:IVV2"/>
    <mergeCell ref="IVW2:IVY2"/>
    <mergeCell ref="IVZ2:IWB2"/>
    <mergeCell ref="IWC2:IWE2"/>
    <mergeCell ref="IWF2:IWH2"/>
    <mergeCell ref="IVE2:IVG2"/>
    <mergeCell ref="IVH2:IVJ2"/>
    <mergeCell ref="IVK2:IVM2"/>
    <mergeCell ref="IVN2:IVP2"/>
    <mergeCell ref="IVQ2:IVS2"/>
    <mergeCell ref="IUP2:IUR2"/>
    <mergeCell ref="IUS2:IUU2"/>
    <mergeCell ref="IUV2:IUX2"/>
    <mergeCell ref="IUY2:IVA2"/>
    <mergeCell ref="IVB2:IVD2"/>
    <mergeCell ref="IUA2:IUC2"/>
    <mergeCell ref="IUD2:IUF2"/>
    <mergeCell ref="IUG2:IUI2"/>
    <mergeCell ref="IUJ2:IUL2"/>
    <mergeCell ref="IUM2:IUO2"/>
    <mergeCell ref="ITL2:ITN2"/>
    <mergeCell ref="ITO2:ITQ2"/>
    <mergeCell ref="ITR2:ITT2"/>
    <mergeCell ref="ITU2:ITW2"/>
    <mergeCell ref="ITX2:ITZ2"/>
    <mergeCell ref="ISW2:ISY2"/>
    <mergeCell ref="ISZ2:ITB2"/>
    <mergeCell ref="ITC2:ITE2"/>
    <mergeCell ref="ITF2:ITH2"/>
    <mergeCell ref="ITI2:ITK2"/>
    <mergeCell ref="ISH2:ISJ2"/>
    <mergeCell ref="ISK2:ISM2"/>
    <mergeCell ref="ISN2:ISP2"/>
    <mergeCell ref="ISQ2:ISS2"/>
    <mergeCell ref="IST2:ISV2"/>
    <mergeCell ref="IRS2:IRU2"/>
    <mergeCell ref="IRV2:IRX2"/>
    <mergeCell ref="IRY2:ISA2"/>
    <mergeCell ref="ISB2:ISD2"/>
    <mergeCell ref="ISE2:ISG2"/>
    <mergeCell ref="IRD2:IRF2"/>
    <mergeCell ref="IRG2:IRI2"/>
    <mergeCell ref="IRJ2:IRL2"/>
    <mergeCell ref="IRM2:IRO2"/>
    <mergeCell ref="IRP2:IRR2"/>
    <mergeCell ref="IQO2:IQQ2"/>
    <mergeCell ref="IQR2:IQT2"/>
    <mergeCell ref="IQU2:IQW2"/>
    <mergeCell ref="IQX2:IQZ2"/>
    <mergeCell ref="IRA2:IRC2"/>
    <mergeCell ref="IPZ2:IQB2"/>
    <mergeCell ref="IQC2:IQE2"/>
    <mergeCell ref="IQF2:IQH2"/>
    <mergeCell ref="IQI2:IQK2"/>
    <mergeCell ref="IQL2:IQN2"/>
    <mergeCell ref="IPK2:IPM2"/>
    <mergeCell ref="IPN2:IPP2"/>
    <mergeCell ref="IPQ2:IPS2"/>
    <mergeCell ref="IPT2:IPV2"/>
    <mergeCell ref="IPW2:IPY2"/>
    <mergeCell ref="IOV2:IOX2"/>
    <mergeCell ref="IOY2:IPA2"/>
    <mergeCell ref="IPB2:IPD2"/>
    <mergeCell ref="IPE2:IPG2"/>
    <mergeCell ref="IPH2:IPJ2"/>
    <mergeCell ref="IOG2:IOI2"/>
    <mergeCell ref="IOJ2:IOL2"/>
    <mergeCell ref="IOM2:IOO2"/>
    <mergeCell ref="IOP2:IOR2"/>
    <mergeCell ref="IOS2:IOU2"/>
    <mergeCell ref="INR2:INT2"/>
    <mergeCell ref="INU2:INW2"/>
    <mergeCell ref="INX2:INZ2"/>
    <mergeCell ref="IOA2:IOC2"/>
    <mergeCell ref="IOD2:IOF2"/>
    <mergeCell ref="INC2:INE2"/>
    <mergeCell ref="INF2:INH2"/>
    <mergeCell ref="INI2:INK2"/>
    <mergeCell ref="INL2:INN2"/>
    <mergeCell ref="INO2:INQ2"/>
    <mergeCell ref="IMN2:IMP2"/>
    <mergeCell ref="IMQ2:IMS2"/>
    <mergeCell ref="IMT2:IMV2"/>
    <mergeCell ref="IMW2:IMY2"/>
    <mergeCell ref="IMZ2:INB2"/>
    <mergeCell ref="ILY2:IMA2"/>
    <mergeCell ref="IMB2:IMD2"/>
    <mergeCell ref="IME2:IMG2"/>
    <mergeCell ref="IMH2:IMJ2"/>
    <mergeCell ref="IMK2:IMM2"/>
    <mergeCell ref="ILJ2:ILL2"/>
    <mergeCell ref="ILM2:ILO2"/>
    <mergeCell ref="ILP2:ILR2"/>
    <mergeCell ref="ILS2:ILU2"/>
    <mergeCell ref="ILV2:ILX2"/>
    <mergeCell ref="IKU2:IKW2"/>
    <mergeCell ref="IKX2:IKZ2"/>
    <mergeCell ref="ILA2:ILC2"/>
    <mergeCell ref="ILD2:ILF2"/>
    <mergeCell ref="ILG2:ILI2"/>
    <mergeCell ref="IKF2:IKH2"/>
    <mergeCell ref="IKI2:IKK2"/>
    <mergeCell ref="IKL2:IKN2"/>
    <mergeCell ref="IKO2:IKQ2"/>
    <mergeCell ref="IKR2:IKT2"/>
    <mergeCell ref="IJQ2:IJS2"/>
    <mergeCell ref="IJT2:IJV2"/>
    <mergeCell ref="IJW2:IJY2"/>
    <mergeCell ref="IJZ2:IKB2"/>
    <mergeCell ref="IKC2:IKE2"/>
    <mergeCell ref="IJB2:IJD2"/>
    <mergeCell ref="IJE2:IJG2"/>
    <mergeCell ref="IJH2:IJJ2"/>
    <mergeCell ref="IJK2:IJM2"/>
    <mergeCell ref="IJN2:IJP2"/>
    <mergeCell ref="IIM2:IIO2"/>
    <mergeCell ref="IIP2:IIR2"/>
    <mergeCell ref="IIS2:IIU2"/>
    <mergeCell ref="IIV2:IIX2"/>
    <mergeCell ref="IIY2:IJA2"/>
    <mergeCell ref="IHX2:IHZ2"/>
    <mergeCell ref="IIA2:IIC2"/>
    <mergeCell ref="IID2:IIF2"/>
    <mergeCell ref="IIG2:III2"/>
    <mergeCell ref="IIJ2:IIL2"/>
    <mergeCell ref="IHI2:IHK2"/>
    <mergeCell ref="IHL2:IHN2"/>
    <mergeCell ref="IHO2:IHQ2"/>
    <mergeCell ref="IHR2:IHT2"/>
    <mergeCell ref="IHU2:IHW2"/>
    <mergeCell ref="IGT2:IGV2"/>
    <mergeCell ref="IGW2:IGY2"/>
    <mergeCell ref="IGZ2:IHB2"/>
    <mergeCell ref="IHC2:IHE2"/>
    <mergeCell ref="IHF2:IHH2"/>
    <mergeCell ref="IGE2:IGG2"/>
    <mergeCell ref="IGH2:IGJ2"/>
    <mergeCell ref="IGK2:IGM2"/>
    <mergeCell ref="IGN2:IGP2"/>
    <mergeCell ref="IGQ2:IGS2"/>
    <mergeCell ref="IFP2:IFR2"/>
    <mergeCell ref="IFS2:IFU2"/>
    <mergeCell ref="IFV2:IFX2"/>
    <mergeCell ref="IFY2:IGA2"/>
    <mergeCell ref="IGB2:IGD2"/>
    <mergeCell ref="IFA2:IFC2"/>
    <mergeCell ref="IFD2:IFF2"/>
    <mergeCell ref="IFG2:IFI2"/>
    <mergeCell ref="IFJ2:IFL2"/>
    <mergeCell ref="IFM2:IFO2"/>
    <mergeCell ref="IEL2:IEN2"/>
    <mergeCell ref="IEO2:IEQ2"/>
    <mergeCell ref="IER2:IET2"/>
    <mergeCell ref="IEU2:IEW2"/>
    <mergeCell ref="IEX2:IEZ2"/>
    <mergeCell ref="IDW2:IDY2"/>
    <mergeCell ref="IDZ2:IEB2"/>
    <mergeCell ref="IEC2:IEE2"/>
    <mergeCell ref="IEF2:IEH2"/>
    <mergeCell ref="IEI2:IEK2"/>
    <mergeCell ref="IDH2:IDJ2"/>
    <mergeCell ref="IDK2:IDM2"/>
    <mergeCell ref="IDN2:IDP2"/>
    <mergeCell ref="IDQ2:IDS2"/>
    <mergeCell ref="IDT2:IDV2"/>
    <mergeCell ref="ICS2:ICU2"/>
    <mergeCell ref="ICV2:ICX2"/>
    <mergeCell ref="ICY2:IDA2"/>
    <mergeCell ref="IDB2:IDD2"/>
    <mergeCell ref="IDE2:IDG2"/>
    <mergeCell ref="ICD2:ICF2"/>
    <mergeCell ref="ICG2:ICI2"/>
    <mergeCell ref="ICJ2:ICL2"/>
    <mergeCell ref="ICM2:ICO2"/>
    <mergeCell ref="ICP2:ICR2"/>
    <mergeCell ref="IBO2:IBQ2"/>
    <mergeCell ref="IBR2:IBT2"/>
    <mergeCell ref="IBU2:IBW2"/>
    <mergeCell ref="IBX2:IBZ2"/>
    <mergeCell ref="ICA2:ICC2"/>
    <mergeCell ref="IAZ2:IBB2"/>
    <mergeCell ref="IBC2:IBE2"/>
    <mergeCell ref="IBF2:IBH2"/>
    <mergeCell ref="IBI2:IBK2"/>
    <mergeCell ref="IBL2:IBN2"/>
    <mergeCell ref="IAK2:IAM2"/>
    <mergeCell ref="IAN2:IAP2"/>
    <mergeCell ref="IAQ2:IAS2"/>
    <mergeCell ref="IAT2:IAV2"/>
    <mergeCell ref="IAW2:IAY2"/>
    <mergeCell ref="HZV2:HZX2"/>
    <mergeCell ref="HZY2:IAA2"/>
    <mergeCell ref="IAB2:IAD2"/>
    <mergeCell ref="IAE2:IAG2"/>
    <mergeCell ref="IAH2:IAJ2"/>
    <mergeCell ref="HZG2:HZI2"/>
    <mergeCell ref="HZJ2:HZL2"/>
    <mergeCell ref="HZM2:HZO2"/>
    <mergeCell ref="HZP2:HZR2"/>
    <mergeCell ref="HZS2:HZU2"/>
    <mergeCell ref="HYR2:HYT2"/>
    <mergeCell ref="HYU2:HYW2"/>
    <mergeCell ref="HYX2:HYZ2"/>
    <mergeCell ref="HZA2:HZC2"/>
    <mergeCell ref="HZD2:HZF2"/>
    <mergeCell ref="HYC2:HYE2"/>
    <mergeCell ref="HYF2:HYH2"/>
    <mergeCell ref="HYI2:HYK2"/>
    <mergeCell ref="HYL2:HYN2"/>
    <mergeCell ref="HYO2:HYQ2"/>
    <mergeCell ref="HXN2:HXP2"/>
    <mergeCell ref="HXQ2:HXS2"/>
    <mergeCell ref="HXT2:HXV2"/>
    <mergeCell ref="HXW2:HXY2"/>
    <mergeCell ref="HXZ2:HYB2"/>
    <mergeCell ref="HWY2:HXA2"/>
    <mergeCell ref="HXB2:HXD2"/>
    <mergeCell ref="HXE2:HXG2"/>
    <mergeCell ref="HXH2:HXJ2"/>
    <mergeCell ref="HXK2:HXM2"/>
    <mergeCell ref="HWJ2:HWL2"/>
    <mergeCell ref="HWM2:HWO2"/>
    <mergeCell ref="HWP2:HWR2"/>
    <mergeCell ref="HWS2:HWU2"/>
    <mergeCell ref="HWV2:HWX2"/>
    <mergeCell ref="HVU2:HVW2"/>
    <mergeCell ref="HVX2:HVZ2"/>
    <mergeCell ref="HWA2:HWC2"/>
    <mergeCell ref="HWD2:HWF2"/>
    <mergeCell ref="HWG2:HWI2"/>
    <mergeCell ref="HVF2:HVH2"/>
    <mergeCell ref="HVI2:HVK2"/>
    <mergeCell ref="HVL2:HVN2"/>
    <mergeCell ref="HVO2:HVQ2"/>
    <mergeCell ref="HVR2:HVT2"/>
    <mergeCell ref="HUQ2:HUS2"/>
    <mergeCell ref="HUT2:HUV2"/>
    <mergeCell ref="HUW2:HUY2"/>
    <mergeCell ref="HUZ2:HVB2"/>
    <mergeCell ref="HVC2:HVE2"/>
    <mergeCell ref="HUB2:HUD2"/>
    <mergeCell ref="HUE2:HUG2"/>
    <mergeCell ref="HUH2:HUJ2"/>
    <mergeCell ref="HUK2:HUM2"/>
    <mergeCell ref="HUN2:HUP2"/>
    <mergeCell ref="HTM2:HTO2"/>
    <mergeCell ref="HTP2:HTR2"/>
    <mergeCell ref="HTS2:HTU2"/>
    <mergeCell ref="HTV2:HTX2"/>
    <mergeCell ref="HTY2:HUA2"/>
    <mergeCell ref="HSX2:HSZ2"/>
    <mergeCell ref="HTA2:HTC2"/>
    <mergeCell ref="HTD2:HTF2"/>
    <mergeCell ref="HTG2:HTI2"/>
    <mergeCell ref="HTJ2:HTL2"/>
    <mergeCell ref="HSI2:HSK2"/>
    <mergeCell ref="HSL2:HSN2"/>
    <mergeCell ref="HSO2:HSQ2"/>
    <mergeCell ref="HSR2:HST2"/>
    <mergeCell ref="HSU2:HSW2"/>
    <mergeCell ref="HRT2:HRV2"/>
    <mergeCell ref="HRW2:HRY2"/>
    <mergeCell ref="HRZ2:HSB2"/>
    <mergeCell ref="HSC2:HSE2"/>
    <mergeCell ref="HSF2:HSH2"/>
    <mergeCell ref="HRE2:HRG2"/>
    <mergeCell ref="HRH2:HRJ2"/>
    <mergeCell ref="HRK2:HRM2"/>
    <mergeCell ref="HRN2:HRP2"/>
    <mergeCell ref="HRQ2:HRS2"/>
    <mergeCell ref="HQP2:HQR2"/>
    <mergeCell ref="HQS2:HQU2"/>
    <mergeCell ref="HQV2:HQX2"/>
    <mergeCell ref="HQY2:HRA2"/>
    <mergeCell ref="HRB2:HRD2"/>
    <mergeCell ref="HQA2:HQC2"/>
    <mergeCell ref="HQD2:HQF2"/>
    <mergeCell ref="HQG2:HQI2"/>
    <mergeCell ref="HQJ2:HQL2"/>
    <mergeCell ref="HQM2:HQO2"/>
    <mergeCell ref="HPL2:HPN2"/>
    <mergeCell ref="HPO2:HPQ2"/>
    <mergeCell ref="HPR2:HPT2"/>
    <mergeCell ref="HPU2:HPW2"/>
    <mergeCell ref="HPX2:HPZ2"/>
    <mergeCell ref="HOW2:HOY2"/>
    <mergeCell ref="HOZ2:HPB2"/>
    <mergeCell ref="HPC2:HPE2"/>
    <mergeCell ref="HPF2:HPH2"/>
    <mergeCell ref="HPI2:HPK2"/>
    <mergeCell ref="HOH2:HOJ2"/>
    <mergeCell ref="HOK2:HOM2"/>
    <mergeCell ref="HON2:HOP2"/>
    <mergeCell ref="HOQ2:HOS2"/>
    <mergeCell ref="HOT2:HOV2"/>
    <mergeCell ref="HNS2:HNU2"/>
    <mergeCell ref="HNV2:HNX2"/>
    <mergeCell ref="HNY2:HOA2"/>
    <mergeCell ref="HOB2:HOD2"/>
    <mergeCell ref="HOE2:HOG2"/>
    <mergeCell ref="HND2:HNF2"/>
    <mergeCell ref="HNG2:HNI2"/>
    <mergeCell ref="HNJ2:HNL2"/>
    <mergeCell ref="HNM2:HNO2"/>
    <mergeCell ref="HNP2:HNR2"/>
    <mergeCell ref="HMO2:HMQ2"/>
    <mergeCell ref="HMR2:HMT2"/>
    <mergeCell ref="HMU2:HMW2"/>
    <mergeCell ref="HMX2:HMZ2"/>
    <mergeCell ref="HNA2:HNC2"/>
    <mergeCell ref="HLZ2:HMB2"/>
    <mergeCell ref="HMC2:HME2"/>
    <mergeCell ref="HMF2:HMH2"/>
    <mergeCell ref="HMI2:HMK2"/>
    <mergeCell ref="HML2:HMN2"/>
    <mergeCell ref="HLK2:HLM2"/>
    <mergeCell ref="HLN2:HLP2"/>
    <mergeCell ref="HLQ2:HLS2"/>
    <mergeCell ref="HLT2:HLV2"/>
    <mergeCell ref="HLW2:HLY2"/>
    <mergeCell ref="HKV2:HKX2"/>
    <mergeCell ref="HKY2:HLA2"/>
    <mergeCell ref="HLB2:HLD2"/>
    <mergeCell ref="HLE2:HLG2"/>
    <mergeCell ref="HLH2:HLJ2"/>
    <mergeCell ref="HKG2:HKI2"/>
    <mergeCell ref="HKJ2:HKL2"/>
    <mergeCell ref="HKM2:HKO2"/>
    <mergeCell ref="HKP2:HKR2"/>
    <mergeCell ref="HKS2:HKU2"/>
    <mergeCell ref="HJR2:HJT2"/>
    <mergeCell ref="HJU2:HJW2"/>
    <mergeCell ref="HJX2:HJZ2"/>
    <mergeCell ref="HKA2:HKC2"/>
    <mergeCell ref="HKD2:HKF2"/>
    <mergeCell ref="HJC2:HJE2"/>
    <mergeCell ref="HJF2:HJH2"/>
    <mergeCell ref="HJI2:HJK2"/>
    <mergeCell ref="HJL2:HJN2"/>
    <mergeCell ref="HJO2:HJQ2"/>
    <mergeCell ref="HIN2:HIP2"/>
    <mergeCell ref="HIQ2:HIS2"/>
    <mergeCell ref="HIT2:HIV2"/>
    <mergeCell ref="HIW2:HIY2"/>
    <mergeCell ref="HIZ2:HJB2"/>
    <mergeCell ref="HHY2:HIA2"/>
    <mergeCell ref="HIB2:HID2"/>
    <mergeCell ref="HIE2:HIG2"/>
    <mergeCell ref="HIH2:HIJ2"/>
    <mergeCell ref="HIK2:HIM2"/>
    <mergeCell ref="HHJ2:HHL2"/>
    <mergeCell ref="HHM2:HHO2"/>
    <mergeCell ref="HHP2:HHR2"/>
    <mergeCell ref="HHS2:HHU2"/>
    <mergeCell ref="HHV2:HHX2"/>
    <mergeCell ref="HGU2:HGW2"/>
    <mergeCell ref="HGX2:HGZ2"/>
    <mergeCell ref="HHA2:HHC2"/>
    <mergeCell ref="HHD2:HHF2"/>
    <mergeCell ref="HHG2:HHI2"/>
    <mergeCell ref="HGF2:HGH2"/>
    <mergeCell ref="HGI2:HGK2"/>
    <mergeCell ref="HGL2:HGN2"/>
    <mergeCell ref="HGO2:HGQ2"/>
    <mergeCell ref="HGR2:HGT2"/>
    <mergeCell ref="HFQ2:HFS2"/>
    <mergeCell ref="HFT2:HFV2"/>
    <mergeCell ref="HFW2:HFY2"/>
    <mergeCell ref="HFZ2:HGB2"/>
    <mergeCell ref="HGC2:HGE2"/>
    <mergeCell ref="HFB2:HFD2"/>
    <mergeCell ref="HFE2:HFG2"/>
    <mergeCell ref="HFH2:HFJ2"/>
    <mergeCell ref="HFK2:HFM2"/>
    <mergeCell ref="HFN2:HFP2"/>
    <mergeCell ref="HEM2:HEO2"/>
    <mergeCell ref="HEP2:HER2"/>
    <mergeCell ref="HES2:HEU2"/>
    <mergeCell ref="HEV2:HEX2"/>
    <mergeCell ref="HEY2:HFA2"/>
    <mergeCell ref="HDX2:HDZ2"/>
    <mergeCell ref="HEA2:HEC2"/>
    <mergeCell ref="HED2:HEF2"/>
    <mergeCell ref="HEG2:HEI2"/>
    <mergeCell ref="HEJ2:HEL2"/>
    <mergeCell ref="HDI2:HDK2"/>
    <mergeCell ref="HDL2:HDN2"/>
    <mergeCell ref="HDO2:HDQ2"/>
    <mergeCell ref="HDR2:HDT2"/>
    <mergeCell ref="HDU2:HDW2"/>
    <mergeCell ref="HCT2:HCV2"/>
    <mergeCell ref="HCW2:HCY2"/>
    <mergeCell ref="HCZ2:HDB2"/>
    <mergeCell ref="HDC2:HDE2"/>
    <mergeCell ref="HDF2:HDH2"/>
    <mergeCell ref="HCE2:HCG2"/>
    <mergeCell ref="HCH2:HCJ2"/>
    <mergeCell ref="HCK2:HCM2"/>
    <mergeCell ref="HCN2:HCP2"/>
    <mergeCell ref="HCQ2:HCS2"/>
    <mergeCell ref="HBP2:HBR2"/>
    <mergeCell ref="HBS2:HBU2"/>
    <mergeCell ref="HBV2:HBX2"/>
    <mergeCell ref="HBY2:HCA2"/>
    <mergeCell ref="HCB2:HCD2"/>
    <mergeCell ref="HBA2:HBC2"/>
    <mergeCell ref="HBD2:HBF2"/>
    <mergeCell ref="HBG2:HBI2"/>
    <mergeCell ref="HBJ2:HBL2"/>
    <mergeCell ref="HBM2:HBO2"/>
    <mergeCell ref="HAL2:HAN2"/>
    <mergeCell ref="HAO2:HAQ2"/>
    <mergeCell ref="HAR2:HAT2"/>
    <mergeCell ref="HAU2:HAW2"/>
    <mergeCell ref="HAX2:HAZ2"/>
    <mergeCell ref="GZW2:GZY2"/>
    <mergeCell ref="GZZ2:HAB2"/>
    <mergeCell ref="HAC2:HAE2"/>
    <mergeCell ref="HAF2:HAH2"/>
    <mergeCell ref="HAI2:HAK2"/>
    <mergeCell ref="GZH2:GZJ2"/>
    <mergeCell ref="GZK2:GZM2"/>
    <mergeCell ref="GZN2:GZP2"/>
    <mergeCell ref="GZQ2:GZS2"/>
    <mergeCell ref="GZT2:GZV2"/>
    <mergeCell ref="GYS2:GYU2"/>
    <mergeCell ref="GYV2:GYX2"/>
    <mergeCell ref="GYY2:GZA2"/>
    <mergeCell ref="GZB2:GZD2"/>
    <mergeCell ref="GZE2:GZG2"/>
    <mergeCell ref="GYD2:GYF2"/>
    <mergeCell ref="GYG2:GYI2"/>
    <mergeCell ref="GYJ2:GYL2"/>
    <mergeCell ref="GYM2:GYO2"/>
    <mergeCell ref="GYP2:GYR2"/>
    <mergeCell ref="GXO2:GXQ2"/>
    <mergeCell ref="GXR2:GXT2"/>
    <mergeCell ref="GXU2:GXW2"/>
    <mergeCell ref="GXX2:GXZ2"/>
    <mergeCell ref="GYA2:GYC2"/>
    <mergeCell ref="GWZ2:GXB2"/>
    <mergeCell ref="GXC2:GXE2"/>
    <mergeCell ref="GXF2:GXH2"/>
    <mergeCell ref="GXI2:GXK2"/>
    <mergeCell ref="GXL2:GXN2"/>
    <mergeCell ref="GWK2:GWM2"/>
    <mergeCell ref="GWN2:GWP2"/>
    <mergeCell ref="GWQ2:GWS2"/>
    <mergeCell ref="GWT2:GWV2"/>
    <mergeCell ref="GWW2:GWY2"/>
    <mergeCell ref="GVV2:GVX2"/>
    <mergeCell ref="GVY2:GWA2"/>
    <mergeCell ref="GWB2:GWD2"/>
    <mergeCell ref="GWE2:GWG2"/>
    <mergeCell ref="GWH2:GWJ2"/>
    <mergeCell ref="GVG2:GVI2"/>
    <mergeCell ref="GVJ2:GVL2"/>
    <mergeCell ref="GVM2:GVO2"/>
    <mergeCell ref="GVP2:GVR2"/>
    <mergeCell ref="GVS2:GVU2"/>
    <mergeCell ref="GUR2:GUT2"/>
    <mergeCell ref="GUU2:GUW2"/>
    <mergeCell ref="GUX2:GUZ2"/>
    <mergeCell ref="GVA2:GVC2"/>
    <mergeCell ref="GVD2:GVF2"/>
    <mergeCell ref="GUC2:GUE2"/>
    <mergeCell ref="GUF2:GUH2"/>
    <mergeCell ref="GUI2:GUK2"/>
    <mergeCell ref="GUL2:GUN2"/>
    <mergeCell ref="GUO2:GUQ2"/>
    <mergeCell ref="GTN2:GTP2"/>
    <mergeCell ref="GTQ2:GTS2"/>
    <mergeCell ref="GTT2:GTV2"/>
    <mergeCell ref="GTW2:GTY2"/>
    <mergeCell ref="GTZ2:GUB2"/>
    <mergeCell ref="GSY2:GTA2"/>
    <mergeCell ref="GTB2:GTD2"/>
    <mergeCell ref="GTE2:GTG2"/>
    <mergeCell ref="GTH2:GTJ2"/>
    <mergeCell ref="GTK2:GTM2"/>
    <mergeCell ref="GSJ2:GSL2"/>
    <mergeCell ref="GSM2:GSO2"/>
    <mergeCell ref="GSP2:GSR2"/>
    <mergeCell ref="GSS2:GSU2"/>
    <mergeCell ref="GSV2:GSX2"/>
    <mergeCell ref="GRU2:GRW2"/>
    <mergeCell ref="GRX2:GRZ2"/>
    <mergeCell ref="GSA2:GSC2"/>
    <mergeCell ref="GSD2:GSF2"/>
    <mergeCell ref="GSG2:GSI2"/>
    <mergeCell ref="GRF2:GRH2"/>
    <mergeCell ref="GRI2:GRK2"/>
    <mergeCell ref="GRL2:GRN2"/>
    <mergeCell ref="GRO2:GRQ2"/>
    <mergeCell ref="GRR2:GRT2"/>
    <mergeCell ref="GQQ2:GQS2"/>
    <mergeCell ref="GQT2:GQV2"/>
    <mergeCell ref="GQW2:GQY2"/>
    <mergeCell ref="GQZ2:GRB2"/>
    <mergeCell ref="GRC2:GRE2"/>
    <mergeCell ref="GQB2:GQD2"/>
    <mergeCell ref="GQE2:GQG2"/>
    <mergeCell ref="GQH2:GQJ2"/>
    <mergeCell ref="GQK2:GQM2"/>
    <mergeCell ref="GQN2:GQP2"/>
    <mergeCell ref="GPM2:GPO2"/>
    <mergeCell ref="GPP2:GPR2"/>
    <mergeCell ref="GPS2:GPU2"/>
    <mergeCell ref="GPV2:GPX2"/>
    <mergeCell ref="GPY2:GQA2"/>
    <mergeCell ref="GOX2:GOZ2"/>
    <mergeCell ref="GPA2:GPC2"/>
    <mergeCell ref="GPD2:GPF2"/>
    <mergeCell ref="GPG2:GPI2"/>
    <mergeCell ref="GPJ2:GPL2"/>
    <mergeCell ref="GOI2:GOK2"/>
    <mergeCell ref="GOL2:GON2"/>
    <mergeCell ref="GOO2:GOQ2"/>
    <mergeCell ref="GOR2:GOT2"/>
    <mergeCell ref="GOU2:GOW2"/>
    <mergeCell ref="GNT2:GNV2"/>
    <mergeCell ref="GNW2:GNY2"/>
    <mergeCell ref="GNZ2:GOB2"/>
    <mergeCell ref="GOC2:GOE2"/>
    <mergeCell ref="GOF2:GOH2"/>
    <mergeCell ref="GNE2:GNG2"/>
    <mergeCell ref="GNH2:GNJ2"/>
    <mergeCell ref="GNK2:GNM2"/>
    <mergeCell ref="GNN2:GNP2"/>
    <mergeCell ref="GNQ2:GNS2"/>
    <mergeCell ref="GMP2:GMR2"/>
    <mergeCell ref="GMS2:GMU2"/>
    <mergeCell ref="GMV2:GMX2"/>
    <mergeCell ref="GMY2:GNA2"/>
    <mergeCell ref="GNB2:GND2"/>
    <mergeCell ref="GMA2:GMC2"/>
    <mergeCell ref="GMD2:GMF2"/>
    <mergeCell ref="GMG2:GMI2"/>
    <mergeCell ref="GMJ2:GML2"/>
    <mergeCell ref="GMM2:GMO2"/>
    <mergeCell ref="GLL2:GLN2"/>
    <mergeCell ref="GLO2:GLQ2"/>
    <mergeCell ref="GLR2:GLT2"/>
    <mergeCell ref="GLU2:GLW2"/>
    <mergeCell ref="GLX2:GLZ2"/>
    <mergeCell ref="GKW2:GKY2"/>
    <mergeCell ref="GKZ2:GLB2"/>
    <mergeCell ref="GLC2:GLE2"/>
    <mergeCell ref="GLF2:GLH2"/>
    <mergeCell ref="GLI2:GLK2"/>
    <mergeCell ref="GKH2:GKJ2"/>
    <mergeCell ref="GKK2:GKM2"/>
    <mergeCell ref="GKN2:GKP2"/>
    <mergeCell ref="GKQ2:GKS2"/>
    <mergeCell ref="GKT2:GKV2"/>
    <mergeCell ref="GJS2:GJU2"/>
    <mergeCell ref="GJV2:GJX2"/>
    <mergeCell ref="GJY2:GKA2"/>
    <mergeCell ref="GKB2:GKD2"/>
    <mergeCell ref="GKE2:GKG2"/>
    <mergeCell ref="GJD2:GJF2"/>
    <mergeCell ref="GJG2:GJI2"/>
    <mergeCell ref="GJJ2:GJL2"/>
    <mergeCell ref="GJM2:GJO2"/>
    <mergeCell ref="GJP2:GJR2"/>
    <mergeCell ref="GIO2:GIQ2"/>
    <mergeCell ref="GIR2:GIT2"/>
    <mergeCell ref="GIU2:GIW2"/>
    <mergeCell ref="GIX2:GIZ2"/>
    <mergeCell ref="GJA2:GJC2"/>
    <mergeCell ref="GHZ2:GIB2"/>
    <mergeCell ref="GIC2:GIE2"/>
    <mergeCell ref="GIF2:GIH2"/>
    <mergeCell ref="GII2:GIK2"/>
    <mergeCell ref="GIL2:GIN2"/>
    <mergeCell ref="GHK2:GHM2"/>
    <mergeCell ref="GHN2:GHP2"/>
    <mergeCell ref="GHQ2:GHS2"/>
    <mergeCell ref="GHT2:GHV2"/>
    <mergeCell ref="GHW2:GHY2"/>
    <mergeCell ref="GGV2:GGX2"/>
    <mergeCell ref="GGY2:GHA2"/>
    <mergeCell ref="GHB2:GHD2"/>
    <mergeCell ref="GHE2:GHG2"/>
    <mergeCell ref="GHH2:GHJ2"/>
    <mergeCell ref="GGG2:GGI2"/>
    <mergeCell ref="GGJ2:GGL2"/>
    <mergeCell ref="GGM2:GGO2"/>
    <mergeCell ref="GGP2:GGR2"/>
    <mergeCell ref="GGS2:GGU2"/>
    <mergeCell ref="GFR2:GFT2"/>
    <mergeCell ref="GFU2:GFW2"/>
    <mergeCell ref="GFX2:GFZ2"/>
    <mergeCell ref="GGA2:GGC2"/>
    <mergeCell ref="GGD2:GGF2"/>
    <mergeCell ref="GFC2:GFE2"/>
    <mergeCell ref="GFF2:GFH2"/>
    <mergeCell ref="GFI2:GFK2"/>
    <mergeCell ref="GFL2:GFN2"/>
    <mergeCell ref="GFO2:GFQ2"/>
    <mergeCell ref="GEN2:GEP2"/>
    <mergeCell ref="GEQ2:GES2"/>
    <mergeCell ref="GET2:GEV2"/>
    <mergeCell ref="GEW2:GEY2"/>
    <mergeCell ref="GEZ2:GFB2"/>
    <mergeCell ref="GDY2:GEA2"/>
    <mergeCell ref="GEB2:GED2"/>
    <mergeCell ref="GEE2:GEG2"/>
    <mergeCell ref="GEH2:GEJ2"/>
    <mergeCell ref="GEK2:GEM2"/>
    <mergeCell ref="GDJ2:GDL2"/>
    <mergeCell ref="GDM2:GDO2"/>
    <mergeCell ref="GDP2:GDR2"/>
    <mergeCell ref="GDS2:GDU2"/>
    <mergeCell ref="GDV2:GDX2"/>
    <mergeCell ref="GCU2:GCW2"/>
    <mergeCell ref="GCX2:GCZ2"/>
    <mergeCell ref="GDA2:GDC2"/>
    <mergeCell ref="GDD2:GDF2"/>
    <mergeCell ref="GDG2:GDI2"/>
    <mergeCell ref="GCF2:GCH2"/>
    <mergeCell ref="GCI2:GCK2"/>
    <mergeCell ref="GCL2:GCN2"/>
    <mergeCell ref="GCO2:GCQ2"/>
    <mergeCell ref="GCR2:GCT2"/>
    <mergeCell ref="GBQ2:GBS2"/>
    <mergeCell ref="GBT2:GBV2"/>
    <mergeCell ref="GBW2:GBY2"/>
    <mergeCell ref="GBZ2:GCB2"/>
    <mergeCell ref="GCC2:GCE2"/>
    <mergeCell ref="GBB2:GBD2"/>
    <mergeCell ref="GBE2:GBG2"/>
    <mergeCell ref="GBH2:GBJ2"/>
    <mergeCell ref="GBK2:GBM2"/>
    <mergeCell ref="GBN2:GBP2"/>
    <mergeCell ref="GAM2:GAO2"/>
    <mergeCell ref="GAP2:GAR2"/>
    <mergeCell ref="GAS2:GAU2"/>
    <mergeCell ref="GAV2:GAX2"/>
    <mergeCell ref="GAY2:GBA2"/>
    <mergeCell ref="FZX2:FZZ2"/>
    <mergeCell ref="GAA2:GAC2"/>
    <mergeCell ref="GAD2:GAF2"/>
    <mergeCell ref="GAG2:GAI2"/>
    <mergeCell ref="GAJ2:GAL2"/>
    <mergeCell ref="FZI2:FZK2"/>
    <mergeCell ref="FZL2:FZN2"/>
    <mergeCell ref="FZO2:FZQ2"/>
    <mergeCell ref="FZR2:FZT2"/>
    <mergeCell ref="FZU2:FZW2"/>
    <mergeCell ref="FYT2:FYV2"/>
    <mergeCell ref="FYW2:FYY2"/>
    <mergeCell ref="FYZ2:FZB2"/>
    <mergeCell ref="FZC2:FZE2"/>
    <mergeCell ref="FZF2:FZH2"/>
    <mergeCell ref="FYE2:FYG2"/>
    <mergeCell ref="FYH2:FYJ2"/>
    <mergeCell ref="FYK2:FYM2"/>
    <mergeCell ref="FYN2:FYP2"/>
    <mergeCell ref="FYQ2:FYS2"/>
    <mergeCell ref="FXP2:FXR2"/>
    <mergeCell ref="FXS2:FXU2"/>
    <mergeCell ref="FXV2:FXX2"/>
    <mergeCell ref="FXY2:FYA2"/>
    <mergeCell ref="FYB2:FYD2"/>
    <mergeCell ref="FXA2:FXC2"/>
    <mergeCell ref="FXD2:FXF2"/>
    <mergeCell ref="FXG2:FXI2"/>
    <mergeCell ref="FXJ2:FXL2"/>
    <mergeCell ref="FXM2:FXO2"/>
    <mergeCell ref="FWL2:FWN2"/>
    <mergeCell ref="FWO2:FWQ2"/>
    <mergeCell ref="FWR2:FWT2"/>
    <mergeCell ref="FWU2:FWW2"/>
    <mergeCell ref="FWX2:FWZ2"/>
    <mergeCell ref="FVW2:FVY2"/>
    <mergeCell ref="FVZ2:FWB2"/>
    <mergeCell ref="FWC2:FWE2"/>
    <mergeCell ref="FWF2:FWH2"/>
    <mergeCell ref="FWI2:FWK2"/>
    <mergeCell ref="FVH2:FVJ2"/>
    <mergeCell ref="FVK2:FVM2"/>
    <mergeCell ref="FVN2:FVP2"/>
    <mergeCell ref="FVQ2:FVS2"/>
    <mergeCell ref="FVT2:FVV2"/>
    <mergeCell ref="FUS2:FUU2"/>
    <mergeCell ref="FUV2:FUX2"/>
    <mergeCell ref="FUY2:FVA2"/>
    <mergeCell ref="FVB2:FVD2"/>
    <mergeCell ref="FVE2:FVG2"/>
    <mergeCell ref="FUD2:FUF2"/>
    <mergeCell ref="FUG2:FUI2"/>
    <mergeCell ref="FUJ2:FUL2"/>
    <mergeCell ref="FUM2:FUO2"/>
    <mergeCell ref="FUP2:FUR2"/>
    <mergeCell ref="FTO2:FTQ2"/>
    <mergeCell ref="FTR2:FTT2"/>
    <mergeCell ref="FTU2:FTW2"/>
    <mergeCell ref="FTX2:FTZ2"/>
    <mergeCell ref="FUA2:FUC2"/>
    <mergeCell ref="FSZ2:FTB2"/>
    <mergeCell ref="FTC2:FTE2"/>
    <mergeCell ref="FTF2:FTH2"/>
    <mergeCell ref="FTI2:FTK2"/>
    <mergeCell ref="FTL2:FTN2"/>
    <mergeCell ref="FSK2:FSM2"/>
    <mergeCell ref="FSN2:FSP2"/>
    <mergeCell ref="FSQ2:FSS2"/>
    <mergeCell ref="FST2:FSV2"/>
    <mergeCell ref="FSW2:FSY2"/>
    <mergeCell ref="FRV2:FRX2"/>
    <mergeCell ref="FRY2:FSA2"/>
    <mergeCell ref="FSB2:FSD2"/>
    <mergeCell ref="FSE2:FSG2"/>
    <mergeCell ref="FSH2:FSJ2"/>
    <mergeCell ref="FRG2:FRI2"/>
    <mergeCell ref="FRJ2:FRL2"/>
    <mergeCell ref="FRM2:FRO2"/>
    <mergeCell ref="FRP2:FRR2"/>
    <mergeCell ref="FRS2:FRU2"/>
    <mergeCell ref="FQR2:FQT2"/>
    <mergeCell ref="FQU2:FQW2"/>
    <mergeCell ref="FQX2:FQZ2"/>
    <mergeCell ref="FRA2:FRC2"/>
    <mergeCell ref="FRD2:FRF2"/>
    <mergeCell ref="FQC2:FQE2"/>
    <mergeCell ref="FQF2:FQH2"/>
    <mergeCell ref="FQI2:FQK2"/>
    <mergeCell ref="FQL2:FQN2"/>
    <mergeCell ref="FQO2:FQQ2"/>
    <mergeCell ref="FPN2:FPP2"/>
    <mergeCell ref="FPQ2:FPS2"/>
    <mergeCell ref="FPT2:FPV2"/>
    <mergeCell ref="FPW2:FPY2"/>
    <mergeCell ref="FPZ2:FQB2"/>
    <mergeCell ref="FOY2:FPA2"/>
    <mergeCell ref="FPB2:FPD2"/>
    <mergeCell ref="FPE2:FPG2"/>
    <mergeCell ref="FPH2:FPJ2"/>
    <mergeCell ref="FPK2:FPM2"/>
    <mergeCell ref="FOJ2:FOL2"/>
    <mergeCell ref="FOM2:FOO2"/>
    <mergeCell ref="FOP2:FOR2"/>
    <mergeCell ref="FOS2:FOU2"/>
    <mergeCell ref="FOV2:FOX2"/>
    <mergeCell ref="FNU2:FNW2"/>
    <mergeCell ref="FNX2:FNZ2"/>
    <mergeCell ref="FOA2:FOC2"/>
    <mergeCell ref="FOD2:FOF2"/>
    <mergeCell ref="FOG2:FOI2"/>
    <mergeCell ref="FNF2:FNH2"/>
    <mergeCell ref="FNI2:FNK2"/>
    <mergeCell ref="FNL2:FNN2"/>
    <mergeCell ref="FNO2:FNQ2"/>
    <mergeCell ref="FNR2:FNT2"/>
    <mergeCell ref="FMQ2:FMS2"/>
    <mergeCell ref="FMT2:FMV2"/>
    <mergeCell ref="FMW2:FMY2"/>
    <mergeCell ref="FMZ2:FNB2"/>
    <mergeCell ref="FNC2:FNE2"/>
    <mergeCell ref="FMB2:FMD2"/>
    <mergeCell ref="FME2:FMG2"/>
    <mergeCell ref="FMH2:FMJ2"/>
    <mergeCell ref="FMK2:FMM2"/>
    <mergeCell ref="FMN2:FMP2"/>
    <mergeCell ref="FLM2:FLO2"/>
    <mergeCell ref="FLP2:FLR2"/>
    <mergeCell ref="FLS2:FLU2"/>
    <mergeCell ref="FLV2:FLX2"/>
    <mergeCell ref="FLY2:FMA2"/>
    <mergeCell ref="FKX2:FKZ2"/>
    <mergeCell ref="FLA2:FLC2"/>
    <mergeCell ref="FLD2:FLF2"/>
    <mergeCell ref="FLG2:FLI2"/>
    <mergeCell ref="FLJ2:FLL2"/>
    <mergeCell ref="FKI2:FKK2"/>
    <mergeCell ref="FKL2:FKN2"/>
    <mergeCell ref="FKO2:FKQ2"/>
    <mergeCell ref="FKR2:FKT2"/>
    <mergeCell ref="FKU2:FKW2"/>
    <mergeCell ref="FJT2:FJV2"/>
    <mergeCell ref="FJW2:FJY2"/>
    <mergeCell ref="FJZ2:FKB2"/>
    <mergeCell ref="FKC2:FKE2"/>
    <mergeCell ref="FKF2:FKH2"/>
    <mergeCell ref="FJE2:FJG2"/>
    <mergeCell ref="FJH2:FJJ2"/>
    <mergeCell ref="FJK2:FJM2"/>
    <mergeCell ref="FJN2:FJP2"/>
    <mergeCell ref="FJQ2:FJS2"/>
    <mergeCell ref="FIP2:FIR2"/>
    <mergeCell ref="FIS2:FIU2"/>
    <mergeCell ref="FIV2:FIX2"/>
    <mergeCell ref="FIY2:FJA2"/>
    <mergeCell ref="FJB2:FJD2"/>
    <mergeCell ref="FIA2:FIC2"/>
    <mergeCell ref="FID2:FIF2"/>
    <mergeCell ref="FIG2:FII2"/>
    <mergeCell ref="FIJ2:FIL2"/>
    <mergeCell ref="FIM2:FIO2"/>
    <mergeCell ref="FHL2:FHN2"/>
    <mergeCell ref="FHO2:FHQ2"/>
    <mergeCell ref="FHR2:FHT2"/>
    <mergeCell ref="FHU2:FHW2"/>
    <mergeCell ref="FHX2:FHZ2"/>
    <mergeCell ref="FGW2:FGY2"/>
    <mergeCell ref="FGZ2:FHB2"/>
    <mergeCell ref="FHC2:FHE2"/>
    <mergeCell ref="FHF2:FHH2"/>
    <mergeCell ref="FHI2:FHK2"/>
    <mergeCell ref="FGH2:FGJ2"/>
    <mergeCell ref="FGK2:FGM2"/>
    <mergeCell ref="FGN2:FGP2"/>
    <mergeCell ref="FGQ2:FGS2"/>
    <mergeCell ref="FGT2:FGV2"/>
    <mergeCell ref="FFS2:FFU2"/>
    <mergeCell ref="FFV2:FFX2"/>
    <mergeCell ref="FFY2:FGA2"/>
    <mergeCell ref="FGB2:FGD2"/>
    <mergeCell ref="FGE2:FGG2"/>
    <mergeCell ref="FFD2:FFF2"/>
    <mergeCell ref="FFG2:FFI2"/>
    <mergeCell ref="FFJ2:FFL2"/>
    <mergeCell ref="FFM2:FFO2"/>
    <mergeCell ref="FFP2:FFR2"/>
    <mergeCell ref="FEO2:FEQ2"/>
    <mergeCell ref="FER2:FET2"/>
    <mergeCell ref="FEU2:FEW2"/>
    <mergeCell ref="FEX2:FEZ2"/>
    <mergeCell ref="FFA2:FFC2"/>
    <mergeCell ref="FDZ2:FEB2"/>
    <mergeCell ref="FEC2:FEE2"/>
    <mergeCell ref="FEF2:FEH2"/>
    <mergeCell ref="FEI2:FEK2"/>
    <mergeCell ref="FEL2:FEN2"/>
    <mergeCell ref="FDK2:FDM2"/>
    <mergeCell ref="FDN2:FDP2"/>
    <mergeCell ref="FDQ2:FDS2"/>
    <mergeCell ref="FDT2:FDV2"/>
    <mergeCell ref="FDW2:FDY2"/>
    <mergeCell ref="FCV2:FCX2"/>
    <mergeCell ref="FCY2:FDA2"/>
    <mergeCell ref="FDB2:FDD2"/>
    <mergeCell ref="FDE2:FDG2"/>
    <mergeCell ref="FDH2:FDJ2"/>
    <mergeCell ref="FCG2:FCI2"/>
    <mergeCell ref="FCJ2:FCL2"/>
    <mergeCell ref="FCM2:FCO2"/>
    <mergeCell ref="FCP2:FCR2"/>
    <mergeCell ref="FCS2:FCU2"/>
    <mergeCell ref="FBR2:FBT2"/>
    <mergeCell ref="FBU2:FBW2"/>
    <mergeCell ref="FBX2:FBZ2"/>
    <mergeCell ref="FCA2:FCC2"/>
    <mergeCell ref="FCD2:FCF2"/>
    <mergeCell ref="FBC2:FBE2"/>
    <mergeCell ref="FBF2:FBH2"/>
    <mergeCell ref="FBI2:FBK2"/>
    <mergeCell ref="FBL2:FBN2"/>
    <mergeCell ref="FBO2:FBQ2"/>
    <mergeCell ref="FAN2:FAP2"/>
    <mergeCell ref="FAQ2:FAS2"/>
    <mergeCell ref="FAT2:FAV2"/>
    <mergeCell ref="FAW2:FAY2"/>
    <mergeCell ref="FAZ2:FBB2"/>
    <mergeCell ref="EZY2:FAA2"/>
    <mergeCell ref="FAB2:FAD2"/>
    <mergeCell ref="FAE2:FAG2"/>
    <mergeCell ref="FAH2:FAJ2"/>
    <mergeCell ref="FAK2:FAM2"/>
    <mergeCell ref="EZJ2:EZL2"/>
    <mergeCell ref="EZM2:EZO2"/>
    <mergeCell ref="EZP2:EZR2"/>
    <mergeCell ref="EZS2:EZU2"/>
    <mergeCell ref="EZV2:EZX2"/>
    <mergeCell ref="EYU2:EYW2"/>
    <mergeCell ref="EYX2:EYZ2"/>
    <mergeCell ref="EZA2:EZC2"/>
    <mergeCell ref="EZD2:EZF2"/>
    <mergeCell ref="EZG2:EZI2"/>
    <mergeCell ref="EYF2:EYH2"/>
    <mergeCell ref="EYI2:EYK2"/>
    <mergeCell ref="EYL2:EYN2"/>
    <mergeCell ref="EYO2:EYQ2"/>
    <mergeCell ref="EYR2:EYT2"/>
    <mergeCell ref="EXQ2:EXS2"/>
    <mergeCell ref="EXT2:EXV2"/>
    <mergeCell ref="EXW2:EXY2"/>
    <mergeCell ref="EXZ2:EYB2"/>
    <mergeCell ref="EYC2:EYE2"/>
    <mergeCell ref="EXB2:EXD2"/>
    <mergeCell ref="EXE2:EXG2"/>
    <mergeCell ref="EXH2:EXJ2"/>
    <mergeCell ref="EXK2:EXM2"/>
    <mergeCell ref="EXN2:EXP2"/>
    <mergeCell ref="EWM2:EWO2"/>
    <mergeCell ref="EWP2:EWR2"/>
    <mergeCell ref="EWS2:EWU2"/>
    <mergeCell ref="EWV2:EWX2"/>
    <mergeCell ref="EWY2:EXA2"/>
    <mergeCell ref="EVX2:EVZ2"/>
    <mergeCell ref="EWA2:EWC2"/>
    <mergeCell ref="EWD2:EWF2"/>
    <mergeCell ref="EWG2:EWI2"/>
    <mergeCell ref="EWJ2:EWL2"/>
    <mergeCell ref="EVI2:EVK2"/>
    <mergeCell ref="EVL2:EVN2"/>
    <mergeCell ref="EVO2:EVQ2"/>
    <mergeCell ref="EVR2:EVT2"/>
    <mergeCell ref="EVU2:EVW2"/>
    <mergeCell ref="EUT2:EUV2"/>
    <mergeCell ref="EUW2:EUY2"/>
    <mergeCell ref="EUZ2:EVB2"/>
    <mergeCell ref="EVC2:EVE2"/>
    <mergeCell ref="EVF2:EVH2"/>
    <mergeCell ref="EUE2:EUG2"/>
    <mergeCell ref="EUH2:EUJ2"/>
    <mergeCell ref="EUK2:EUM2"/>
    <mergeCell ref="EUN2:EUP2"/>
    <mergeCell ref="EUQ2:EUS2"/>
    <mergeCell ref="ETP2:ETR2"/>
    <mergeCell ref="ETS2:ETU2"/>
    <mergeCell ref="ETV2:ETX2"/>
    <mergeCell ref="ETY2:EUA2"/>
    <mergeCell ref="EUB2:EUD2"/>
    <mergeCell ref="ETA2:ETC2"/>
    <mergeCell ref="ETD2:ETF2"/>
    <mergeCell ref="ETG2:ETI2"/>
    <mergeCell ref="ETJ2:ETL2"/>
    <mergeCell ref="ETM2:ETO2"/>
    <mergeCell ref="ESL2:ESN2"/>
    <mergeCell ref="ESO2:ESQ2"/>
    <mergeCell ref="ESR2:EST2"/>
    <mergeCell ref="ESU2:ESW2"/>
    <mergeCell ref="ESX2:ESZ2"/>
    <mergeCell ref="ERW2:ERY2"/>
    <mergeCell ref="ERZ2:ESB2"/>
    <mergeCell ref="ESC2:ESE2"/>
    <mergeCell ref="ESF2:ESH2"/>
    <mergeCell ref="ESI2:ESK2"/>
    <mergeCell ref="ERH2:ERJ2"/>
    <mergeCell ref="ERK2:ERM2"/>
    <mergeCell ref="ERN2:ERP2"/>
    <mergeCell ref="ERQ2:ERS2"/>
    <mergeCell ref="ERT2:ERV2"/>
    <mergeCell ref="EQS2:EQU2"/>
    <mergeCell ref="EQV2:EQX2"/>
    <mergeCell ref="EQY2:ERA2"/>
    <mergeCell ref="ERB2:ERD2"/>
    <mergeCell ref="ERE2:ERG2"/>
    <mergeCell ref="EQD2:EQF2"/>
    <mergeCell ref="EQG2:EQI2"/>
    <mergeCell ref="EQJ2:EQL2"/>
    <mergeCell ref="EQM2:EQO2"/>
    <mergeCell ref="EQP2:EQR2"/>
    <mergeCell ref="EPO2:EPQ2"/>
    <mergeCell ref="EPR2:EPT2"/>
    <mergeCell ref="EPU2:EPW2"/>
    <mergeCell ref="EPX2:EPZ2"/>
    <mergeCell ref="EQA2:EQC2"/>
    <mergeCell ref="EOZ2:EPB2"/>
    <mergeCell ref="EPC2:EPE2"/>
    <mergeCell ref="EPF2:EPH2"/>
    <mergeCell ref="EPI2:EPK2"/>
    <mergeCell ref="EPL2:EPN2"/>
    <mergeCell ref="EOK2:EOM2"/>
    <mergeCell ref="EON2:EOP2"/>
    <mergeCell ref="EOQ2:EOS2"/>
    <mergeCell ref="EOT2:EOV2"/>
    <mergeCell ref="EOW2:EOY2"/>
    <mergeCell ref="ENV2:ENX2"/>
    <mergeCell ref="ENY2:EOA2"/>
    <mergeCell ref="EOB2:EOD2"/>
    <mergeCell ref="EOE2:EOG2"/>
    <mergeCell ref="EOH2:EOJ2"/>
    <mergeCell ref="ENG2:ENI2"/>
    <mergeCell ref="ENJ2:ENL2"/>
    <mergeCell ref="ENM2:ENO2"/>
    <mergeCell ref="ENP2:ENR2"/>
    <mergeCell ref="ENS2:ENU2"/>
    <mergeCell ref="EMR2:EMT2"/>
    <mergeCell ref="EMU2:EMW2"/>
    <mergeCell ref="EMX2:EMZ2"/>
    <mergeCell ref="ENA2:ENC2"/>
    <mergeCell ref="END2:ENF2"/>
    <mergeCell ref="EMC2:EME2"/>
    <mergeCell ref="EMF2:EMH2"/>
    <mergeCell ref="EMI2:EMK2"/>
    <mergeCell ref="EML2:EMN2"/>
    <mergeCell ref="EMO2:EMQ2"/>
    <mergeCell ref="ELN2:ELP2"/>
    <mergeCell ref="ELQ2:ELS2"/>
    <mergeCell ref="ELT2:ELV2"/>
    <mergeCell ref="ELW2:ELY2"/>
    <mergeCell ref="ELZ2:EMB2"/>
    <mergeCell ref="EKY2:ELA2"/>
    <mergeCell ref="ELB2:ELD2"/>
    <mergeCell ref="ELE2:ELG2"/>
    <mergeCell ref="ELH2:ELJ2"/>
    <mergeCell ref="ELK2:ELM2"/>
    <mergeCell ref="EKJ2:EKL2"/>
    <mergeCell ref="EKM2:EKO2"/>
    <mergeCell ref="EKP2:EKR2"/>
    <mergeCell ref="EKS2:EKU2"/>
    <mergeCell ref="EKV2:EKX2"/>
    <mergeCell ref="EJU2:EJW2"/>
    <mergeCell ref="EJX2:EJZ2"/>
    <mergeCell ref="EKA2:EKC2"/>
    <mergeCell ref="EKD2:EKF2"/>
    <mergeCell ref="EKG2:EKI2"/>
    <mergeCell ref="EJF2:EJH2"/>
    <mergeCell ref="EJI2:EJK2"/>
    <mergeCell ref="EJL2:EJN2"/>
    <mergeCell ref="EJO2:EJQ2"/>
    <mergeCell ref="EJR2:EJT2"/>
    <mergeCell ref="EIQ2:EIS2"/>
    <mergeCell ref="EIT2:EIV2"/>
    <mergeCell ref="EIW2:EIY2"/>
    <mergeCell ref="EIZ2:EJB2"/>
    <mergeCell ref="EJC2:EJE2"/>
    <mergeCell ref="EIB2:EID2"/>
    <mergeCell ref="EIE2:EIG2"/>
    <mergeCell ref="EIH2:EIJ2"/>
    <mergeCell ref="EIK2:EIM2"/>
    <mergeCell ref="EIN2:EIP2"/>
    <mergeCell ref="EHM2:EHO2"/>
    <mergeCell ref="EHP2:EHR2"/>
    <mergeCell ref="EHS2:EHU2"/>
    <mergeCell ref="EHV2:EHX2"/>
    <mergeCell ref="EHY2:EIA2"/>
    <mergeCell ref="EGX2:EGZ2"/>
    <mergeCell ref="EHA2:EHC2"/>
    <mergeCell ref="EHD2:EHF2"/>
    <mergeCell ref="EHG2:EHI2"/>
    <mergeCell ref="EHJ2:EHL2"/>
    <mergeCell ref="EGI2:EGK2"/>
    <mergeCell ref="EGL2:EGN2"/>
    <mergeCell ref="EGO2:EGQ2"/>
    <mergeCell ref="EGR2:EGT2"/>
    <mergeCell ref="EGU2:EGW2"/>
    <mergeCell ref="EFT2:EFV2"/>
    <mergeCell ref="EFW2:EFY2"/>
    <mergeCell ref="EFZ2:EGB2"/>
    <mergeCell ref="EGC2:EGE2"/>
    <mergeCell ref="EGF2:EGH2"/>
    <mergeCell ref="EFE2:EFG2"/>
    <mergeCell ref="EFH2:EFJ2"/>
    <mergeCell ref="EFK2:EFM2"/>
    <mergeCell ref="EFN2:EFP2"/>
    <mergeCell ref="EFQ2:EFS2"/>
    <mergeCell ref="EEP2:EER2"/>
    <mergeCell ref="EES2:EEU2"/>
    <mergeCell ref="EEV2:EEX2"/>
    <mergeCell ref="EEY2:EFA2"/>
    <mergeCell ref="EFB2:EFD2"/>
    <mergeCell ref="EEA2:EEC2"/>
    <mergeCell ref="EED2:EEF2"/>
    <mergeCell ref="EEG2:EEI2"/>
    <mergeCell ref="EEJ2:EEL2"/>
    <mergeCell ref="EEM2:EEO2"/>
    <mergeCell ref="EDL2:EDN2"/>
    <mergeCell ref="EDO2:EDQ2"/>
    <mergeCell ref="EDR2:EDT2"/>
    <mergeCell ref="EDU2:EDW2"/>
    <mergeCell ref="EDX2:EDZ2"/>
    <mergeCell ref="ECW2:ECY2"/>
    <mergeCell ref="ECZ2:EDB2"/>
    <mergeCell ref="EDC2:EDE2"/>
    <mergeCell ref="EDF2:EDH2"/>
    <mergeCell ref="EDI2:EDK2"/>
    <mergeCell ref="ECH2:ECJ2"/>
    <mergeCell ref="ECK2:ECM2"/>
    <mergeCell ref="ECN2:ECP2"/>
    <mergeCell ref="ECQ2:ECS2"/>
    <mergeCell ref="ECT2:ECV2"/>
    <mergeCell ref="EBS2:EBU2"/>
    <mergeCell ref="EBV2:EBX2"/>
    <mergeCell ref="EBY2:ECA2"/>
    <mergeCell ref="ECB2:ECD2"/>
    <mergeCell ref="ECE2:ECG2"/>
    <mergeCell ref="EBD2:EBF2"/>
    <mergeCell ref="EBG2:EBI2"/>
    <mergeCell ref="EBJ2:EBL2"/>
    <mergeCell ref="EBM2:EBO2"/>
    <mergeCell ref="EBP2:EBR2"/>
    <mergeCell ref="EAO2:EAQ2"/>
    <mergeCell ref="EAR2:EAT2"/>
    <mergeCell ref="EAU2:EAW2"/>
    <mergeCell ref="EAX2:EAZ2"/>
    <mergeCell ref="EBA2:EBC2"/>
    <mergeCell ref="DZZ2:EAB2"/>
    <mergeCell ref="EAC2:EAE2"/>
    <mergeCell ref="EAF2:EAH2"/>
    <mergeCell ref="EAI2:EAK2"/>
    <mergeCell ref="EAL2:EAN2"/>
    <mergeCell ref="DZK2:DZM2"/>
    <mergeCell ref="DZN2:DZP2"/>
    <mergeCell ref="DZQ2:DZS2"/>
    <mergeCell ref="DZT2:DZV2"/>
    <mergeCell ref="DZW2:DZY2"/>
    <mergeCell ref="DYV2:DYX2"/>
    <mergeCell ref="DYY2:DZA2"/>
    <mergeCell ref="DZB2:DZD2"/>
    <mergeCell ref="DZE2:DZG2"/>
    <mergeCell ref="DZH2:DZJ2"/>
    <mergeCell ref="DYG2:DYI2"/>
    <mergeCell ref="DYJ2:DYL2"/>
    <mergeCell ref="DYM2:DYO2"/>
    <mergeCell ref="DYP2:DYR2"/>
    <mergeCell ref="DYS2:DYU2"/>
    <mergeCell ref="DXR2:DXT2"/>
    <mergeCell ref="DXU2:DXW2"/>
    <mergeCell ref="DXX2:DXZ2"/>
    <mergeCell ref="DYA2:DYC2"/>
    <mergeCell ref="DYD2:DYF2"/>
    <mergeCell ref="DXC2:DXE2"/>
    <mergeCell ref="DXF2:DXH2"/>
    <mergeCell ref="DXI2:DXK2"/>
    <mergeCell ref="DXL2:DXN2"/>
    <mergeCell ref="DXO2:DXQ2"/>
    <mergeCell ref="DWN2:DWP2"/>
    <mergeCell ref="DWQ2:DWS2"/>
    <mergeCell ref="DWT2:DWV2"/>
    <mergeCell ref="DWW2:DWY2"/>
    <mergeCell ref="DWZ2:DXB2"/>
    <mergeCell ref="DVY2:DWA2"/>
    <mergeCell ref="DWB2:DWD2"/>
    <mergeCell ref="DWE2:DWG2"/>
    <mergeCell ref="DWH2:DWJ2"/>
    <mergeCell ref="DWK2:DWM2"/>
    <mergeCell ref="DVJ2:DVL2"/>
    <mergeCell ref="DVM2:DVO2"/>
    <mergeCell ref="DVP2:DVR2"/>
    <mergeCell ref="DVS2:DVU2"/>
    <mergeCell ref="DVV2:DVX2"/>
    <mergeCell ref="DUU2:DUW2"/>
    <mergeCell ref="DUX2:DUZ2"/>
    <mergeCell ref="DVA2:DVC2"/>
    <mergeCell ref="DVD2:DVF2"/>
    <mergeCell ref="DVG2:DVI2"/>
    <mergeCell ref="DUF2:DUH2"/>
    <mergeCell ref="DUI2:DUK2"/>
    <mergeCell ref="DUL2:DUN2"/>
    <mergeCell ref="DUO2:DUQ2"/>
    <mergeCell ref="DUR2:DUT2"/>
    <mergeCell ref="DTQ2:DTS2"/>
    <mergeCell ref="DTT2:DTV2"/>
    <mergeCell ref="DTW2:DTY2"/>
    <mergeCell ref="DTZ2:DUB2"/>
    <mergeCell ref="DUC2:DUE2"/>
    <mergeCell ref="DTB2:DTD2"/>
    <mergeCell ref="DTE2:DTG2"/>
    <mergeCell ref="DTH2:DTJ2"/>
    <mergeCell ref="DTK2:DTM2"/>
    <mergeCell ref="DTN2:DTP2"/>
    <mergeCell ref="DSM2:DSO2"/>
    <mergeCell ref="DSP2:DSR2"/>
    <mergeCell ref="DSS2:DSU2"/>
    <mergeCell ref="DSV2:DSX2"/>
    <mergeCell ref="DSY2:DTA2"/>
    <mergeCell ref="DRX2:DRZ2"/>
    <mergeCell ref="DSA2:DSC2"/>
    <mergeCell ref="DSD2:DSF2"/>
    <mergeCell ref="DSG2:DSI2"/>
    <mergeCell ref="DSJ2:DSL2"/>
    <mergeCell ref="DRI2:DRK2"/>
    <mergeCell ref="DRL2:DRN2"/>
    <mergeCell ref="DRO2:DRQ2"/>
    <mergeCell ref="DRR2:DRT2"/>
    <mergeCell ref="DRU2:DRW2"/>
    <mergeCell ref="DQT2:DQV2"/>
    <mergeCell ref="DQW2:DQY2"/>
    <mergeCell ref="DQZ2:DRB2"/>
    <mergeCell ref="DRC2:DRE2"/>
    <mergeCell ref="DRF2:DRH2"/>
    <mergeCell ref="DQE2:DQG2"/>
    <mergeCell ref="DQH2:DQJ2"/>
    <mergeCell ref="DQK2:DQM2"/>
    <mergeCell ref="DQN2:DQP2"/>
    <mergeCell ref="DQQ2:DQS2"/>
    <mergeCell ref="DPP2:DPR2"/>
    <mergeCell ref="DPS2:DPU2"/>
    <mergeCell ref="DPV2:DPX2"/>
    <mergeCell ref="DPY2:DQA2"/>
    <mergeCell ref="DQB2:DQD2"/>
    <mergeCell ref="DPA2:DPC2"/>
    <mergeCell ref="DPD2:DPF2"/>
    <mergeCell ref="DPG2:DPI2"/>
    <mergeCell ref="DPJ2:DPL2"/>
    <mergeCell ref="DPM2:DPO2"/>
    <mergeCell ref="DOL2:DON2"/>
    <mergeCell ref="DOO2:DOQ2"/>
    <mergeCell ref="DOR2:DOT2"/>
    <mergeCell ref="DOU2:DOW2"/>
    <mergeCell ref="DOX2:DOZ2"/>
    <mergeCell ref="DNW2:DNY2"/>
    <mergeCell ref="DNZ2:DOB2"/>
    <mergeCell ref="DOC2:DOE2"/>
    <mergeCell ref="DOF2:DOH2"/>
    <mergeCell ref="DOI2:DOK2"/>
    <mergeCell ref="DNH2:DNJ2"/>
    <mergeCell ref="DNK2:DNM2"/>
    <mergeCell ref="DNN2:DNP2"/>
    <mergeCell ref="DNQ2:DNS2"/>
    <mergeCell ref="DNT2:DNV2"/>
    <mergeCell ref="DMS2:DMU2"/>
    <mergeCell ref="DMV2:DMX2"/>
    <mergeCell ref="DMY2:DNA2"/>
    <mergeCell ref="DNB2:DND2"/>
    <mergeCell ref="DNE2:DNG2"/>
    <mergeCell ref="DMD2:DMF2"/>
    <mergeCell ref="DMG2:DMI2"/>
    <mergeCell ref="DMJ2:DML2"/>
    <mergeCell ref="DMM2:DMO2"/>
    <mergeCell ref="DMP2:DMR2"/>
    <mergeCell ref="DLO2:DLQ2"/>
    <mergeCell ref="DLR2:DLT2"/>
    <mergeCell ref="DLU2:DLW2"/>
    <mergeCell ref="DLX2:DLZ2"/>
    <mergeCell ref="DMA2:DMC2"/>
    <mergeCell ref="DKZ2:DLB2"/>
    <mergeCell ref="DLC2:DLE2"/>
    <mergeCell ref="DLF2:DLH2"/>
    <mergeCell ref="DLI2:DLK2"/>
    <mergeCell ref="DLL2:DLN2"/>
    <mergeCell ref="DKK2:DKM2"/>
    <mergeCell ref="DKN2:DKP2"/>
    <mergeCell ref="DKQ2:DKS2"/>
    <mergeCell ref="DKT2:DKV2"/>
    <mergeCell ref="DKW2:DKY2"/>
    <mergeCell ref="DJV2:DJX2"/>
    <mergeCell ref="DJY2:DKA2"/>
    <mergeCell ref="DKB2:DKD2"/>
    <mergeCell ref="DKE2:DKG2"/>
    <mergeCell ref="DKH2:DKJ2"/>
    <mergeCell ref="DJG2:DJI2"/>
    <mergeCell ref="DJJ2:DJL2"/>
    <mergeCell ref="DJM2:DJO2"/>
    <mergeCell ref="DJP2:DJR2"/>
    <mergeCell ref="DJS2:DJU2"/>
    <mergeCell ref="DIR2:DIT2"/>
    <mergeCell ref="DIU2:DIW2"/>
    <mergeCell ref="DIX2:DIZ2"/>
    <mergeCell ref="DJA2:DJC2"/>
    <mergeCell ref="DJD2:DJF2"/>
    <mergeCell ref="DIC2:DIE2"/>
    <mergeCell ref="DIF2:DIH2"/>
    <mergeCell ref="DII2:DIK2"/>
    <mergeCell ref="DIL2:DIN2"/>
    <mergeCell ref="DIO2:DIQ2"/>
    <mergeCell ref="DHN2:DHP2"/>
    <mergeCell ref="DHQ2:DHS2"/>
    <mergeCell ref="DHT2:DHV2"/>
    <mergeCell ref="DHW2:DHY2"/>
    <mergeCell ref="DHZ2:DIB2"/>
    <mergeCell ref="DGY2:DHA2"/>
    <mergeCell ref="DHB2:DHD2"/>
    <mergeCell ref="DHE2:DHG2"/>
    <mergeCell ref="DHH2:DHJ2"/>
    <mergeCell ref="DHK2:DHM2"/>
    <mergeCell ref="DGJ2:DGL2"/>
    <mergeCell ref="DGM2:DGO2"/>
    <mergeCell ref="DGP2:DGR2"/>
    <mergeCell ref="DGS2:DGU2"/>
    <mergeCell ref="DGV2:DGX2"/>
    <mergeCell ref="DFU2:DFW2"/>
    <mergeCell ref="DFX2:DFZ2"/>
    <mergeCell ref="DGA2:DGC2"/>
    <mergeCell ref="DGD2:DGF2"/>
    <mergeCell ref="DGG2:DGI2"/>
    <mergeCell ref="DFF2:DFH2"/>
    <mergeCell ref="DFI2:DFK2"/>
    <mergeCell ref="DFL2:DFN2"/>
    <mergeCell ref="DFO2:DFQ2"/>
    <mergeCell ref="DFR2:DFT2"/>
    <mergeCell ref="DEQ2:DES2"/>
    <mergeCell ref="DET2:DEV2"/>
    <mergeCell ref="DEW2:DEY2"/>
    <mergeCell ref="DEZ2:DFB2"/>
    <mergeCell ref="DFC2:DFE2"/>
    <mergeCell ref="DEB2:DED2"/>
    <mergeCell ref="DEE2:DEG2"/>
    <mergeCell ref="DEH2:DEJ2"/>
    <mergeCell ref="DEK2:DEM2"/>
    <mergeCell ref="DEN2:DEP2"/>
    <mergeCell ref="DDM2:DDO2"/>
    <mergeCell ref="DDP2:DDR2"/>
    <mergeCell ref="DDS2:DDU2"/>
    <mergeCell ref="DDV2:DDX2"/>
    <mergeCell ref="DDY2:DEA2"/>
    <mergeCell ref="DCX2:DCZ2"/>
    <mergeCell ref="DDA2:DDC2"/>
    <mergeCell ref="DDD2:DDF2"/>
    <mergeCell ref="DDG2:DDI2"/>
    <mergeCell ref="DDJ2:DDL2"/>
    <mergeCell ref="DCI2:DCK2"/>
    <mergeCell ref="DCL2:DCN2"/>
    <mergeCell ref="DCO2:DCQ2"/>
    <mergeCell ref="DCR2:DCT2"/>
    <mergeCell ref="DCU2:DCW2"/>
    <mergeCell ref="DBT2:DBV2"/>
    <mergeCell ref="DBW2:DBY2"/>
    <mergeCell ref="DBZ2:DCB2"/>
    <mergeCell ref="DCC2:DCE2"/>
    <mergeCell ref="DCF2:DCH2"/>
    <mergeCell ref="DBE2:DBG2"/>
    <mergeCell ref="DBH2:DBJ2"/>
    <mergeCell ref="DBK2:DBM2"/>
    <mergeCell ref="DBN2:DBP2"/>
    <mergeCell ref="DBQ2:DBS2"/>
    <mergeCell ref="DAP2:DAR2"/>
    <mergeCell ref="DAS2:DAU2"/>
    <mergeCell ref="DAV2:DAX2"/>
    <mergeCell ref="DAY2:DBA2"/>
    <mergeCell ref="DBB2:DBD2"/>
    <mergeCell ref="DAA2:DAC2"/>
    <mergeCell ref="DAD2:DAF2"/>
    <mergeCell ref="DAG2:DAI2"/>
    <mergeCell ref="DAJ2:DAL2"/>
    <mergeCell ref="DAM2:DAO2"/>
    <mergeCell ref="CZL2:CZN2"/>
    <mergeCell ref="CZO2:CZQ2"/>
    <mergeCell ref="CZR2:CZT2"/>
    <mergeCell ref="CZU2:CZW2"/>
    <mergeCell ref="CZX2:CZZ2"/>
    <mergeCell ref="CYW2:CYY2"/>
    <mergeCell ref="CYZ2:CZB2"/>
    <mergeCell ref="CZC2:CZE2"/>
    <mergeCell ref="CZF2:CZH2"/>
    <mergeCell ref="CZI2:CZK2"/>
    <mergeCell ref="CYH2:CYJ2"/>
    <mergeCell ref="CYK2:CYM2"/>
    <mergeCell ref="CYN2:CYP2"/>
    <mergeCell ref="CYQ2:CYS2"/>
    <mergeCell ref="CYT2:CYV2"/>
    <mergeCell ref="CXS2:CXU2"/>
    <mergeCell ref="CXV2:CXX2"/>
    <mergeCell ref="CXY2:CYA2"/>
    <mergeCell ref="CYB2:CYD2"/>
    <mergeCell ref="CYE2:CYG2"/>
    <mergeCell ref="CXD2:CXF2"/>
    <mergeCell ref="CXG2:CXI2"/>
    <mergeCell ref="CXJ2:CXL2"/>
    <mergeCell ref="CXM2:CXO2"/>
    <mergeCell ref="CXP2:CXR2"/>
    <mergeCell ref="CWO2:CWQ2"/>
    <mergeCell ref="CWR2:CWT2"/>
    <mergeCell ref="CWU2:CWW2"/>
    <mergeCell ref="CWX2:CWZ2"/>
    <mergeCell ref="CXA2:CXC2"/>
    <mergeCell ref="CVZ2:CWB2"/>
    <mergeCell ref="CWC2:CWE2"/>
    <mergeCell ref="CWF2:CWH2"/>
    <mergeCell ref="CWI2:CWK2"/>
    <mergeCell ref="CWL2:CWN2"/>
    <mergeCell ref="CVK2:CVM2"/>
    <mergeCell ref="CVN2:CVP2"/>
    <mergeCell ref="CVQ2:CVS2"/>
    <mergeCell ref="CVT2:CVV2"/>
    <mergeCell ref="CVW2:CVY2"/>
    <mergeCell ref="CUV2:CUX2"/>
    <mergeCell ref="CUY2:CVA2"/>
    <mergeCell ref="CVB2:CVD2"/>
    <mergeCell ref="CVE2:CVG2"/>
    <mergeCell ref="CVH2:CVJ2"/>
    <mergeCell ref="CUG2:CUI2"/>
    <mergeCell ref="CUJ2:CUL2"/>
    <mergeCell ref="CUM2:CUO2"/>
    <mergeCell ref="CUP2:CUR2"/>
    <mergeCell ref="CUS2:CUU2"/>
    <mergeCell ref="CTR2:CTT2"/>
    <mergeCell ref="CTU2:CTW2"/>
    <mergeCell ref="CTX2:CTZ2"/>
    <mergeCell ref="CUA2:CUC2"/>
    <mergeCell ref="CUD2:CUF2"/>
    <mergeCell ref="CTC2:CTE2"/>
    <mergeCell ref="CTF2:CTH2"/>
    <mergeCell ref="CTI2:CTK2"/>
    <mergeCell ref="CTL2:CTN2"/>
    <mergeCell ref="CTO2:CTQ2"/>
    <mergeCell ref="CSN2:CSP2"/>
    <mergeCell ref="CSQ2:CSS2"/>
    <mergeCell ref="CST2:CSV2"/>
    <mergeCell ref="CSW2:CSY2"/>
    <mergeCell ref="CSZ2:CTB2"/>
    <mergeCell ref="CRY2:CSA2"/>
    <mergeCell ref="CSB2:CSD2"/>
    <mergeCell ref="CSE2:CSG2"/>
    <mergeCell ref="CSH2:CSJ2"/>
    <mergeCell ref="CSK2:CSM2"/>
    <mergeCell ref="CRJ2:CRL2"/>
    <mergeCell ref="CRM2:CRO2"/>
    <mergeCell ref="CRP2:CRR2"/>
    <mergeCell ref="CRS2:CRU2"/>
    <mergeCell ref="CRV2:CRX2"/>
    <mergeCell ref="CQU2:CQW2"/>
    <mergeCell ref="CQX2:CQZ2"/>
    <mergeCell ref="CRA2:CRC2"/>
    <mergeCell ref="CRD2:CRF2"/>
    <mergeCell ref="CRG2:CRI2"/>
    <mergeCell ref="CQF2:CQH2"/>
    <mergeCell ref="CQI2:CQK2"/>
    <mergeCell ref="CQL2:CQN2"/>
    <mergeCell ref="CQO2:CQQ2"/>
    <mergeCell ref="CQR2:CQT2"/>
    <mergeCell ref="CPQ2:CPS2"/>
    <mergeCell ref="CPT2:CPV2"/>
    <mergeCell ref="CPW2:CPY2"/>
    <mergeCell ref="CPZ2:CQB2"/>
    <mergeCell ref="CQC2:CQE2"/>
    <mergeCell ref="CPB2:CPD2"/>
    <mergeCell ref="CPE2:CPG2"/>
    <mergeCell ref="CPH2:CPJ2"/>
    <mergeCell ref="CPK2:CPM2"/>
    <mergeCell ref="CPN2:CPP2"/>
    <mergeCell ref="COM2:COO2"/>
    <mergeCell ref="COP2:COR2"/>
    <mergeCell ref="COS2:COU2"/>
    <mergeCell ref="COV2:COX2"/>
    <mergeCell ref="COY2:CPA2"/>
    <mergeCell ref="CNX2:CNZ2"/>
    <mergeCell ref="COA2:COC2"/>
    <mergeCell ref="COD2:COF2"/>
    <mergeCell ref="COG2:COI2"/>
    <mergeCell ref="COJ2:COL2"/>
    <mergeCell ref="CNI2:CNK2"/>
    <mergeCell ref="CNL2:CNN2"/>
    <mergeCell ref="CNO2:CNQ2"/>
    <mergeCell ref="CNR2:CNT2"/>
    <mergeCell ref="CNU2:CNW2"/>
    <mergeCell ref="CMT2:CMV2"/>
    <mergeCell ref="CMW2:CMY2"/>
    <mergeCell ref="CMZ2:CNB2"/>
    <mergeCell ref="CNC2:CNE2"/>
    <mergeCell ref="CNF2:CNH2"/>
    <mergeCell ref="CME2:CMG2"/>
    <mergeCell ref="CMH2:CMJ2"/>
    <mergeCell ref="CMK2:CMM2"/>
    <mergeCell ref="CMN2:CMP2"/>
    <mergeCell ref="CMQ2:CMS2"/>
    <mergeCell ref="CLP2:CLR2"/>
    <mergeCell ref="CLS2:CLU2"/>
    <mergeCell ref="CLV2:CLX2"/>
    <mergeCell ref="CLY2:CMA2"/>
    <mergeCell ref="CMB2:CMD2"/>
    <mergeCell ref="CLA2:CLC2"/>
    <mergeCell ref="CLD2:CLF2"/>
    <mergeCell ref="CLG2:CLI2"/>
    <mergeCell ref="CLJ2:CLL2"/>
    <mergeCell ref="CLM2:CLO2"/>
    <mergeCell ref="CKL2:CKN2"/>
    <mergeCell ref="CKO2:CKQ2"/>
    <mergeCell ref="CKR2:CKT2"/>
    <mergeCell ref="CKU2:CKW2"/>
    <mergeCell ref="CKX2:CKZ2"/>
    <mergeCell ref="CJW2:CJY2"/>
    <mergeCell ref="CJZ2:CKB2"/>
    <mergeCell ref="CKC2:CKE2"/>
    <mergeCell ref="CKF2:CKH2"/>
    <mergeCell ref="CKI2:CKK2"/>
    <mergeCell ref="CJH2:CJJ2"/>
    <mergeCell ref="CJK2:CJM2"/>
    <mergeCell ref="CJN2:CJP2"/>
    <mergeCell ref="CJQ2:CJS2"/>
    <mergeCell ref="CJT2:CJV2"/>
    <mergeCell ref="CIS2:CIU2"/>
    <mergeCell ref="CIV2:CIX2"/>
    <mergeCell ref="CIY2:CJA2"/>
    <mergeCell ref="CJB2:CJD2"/>
    <mergeCell ref="CJE2:CJG2"/>
    <mergeCell ref="CID2:CIF2"/>
    <mergeCell ref="CIG2:CII2"/>
    <mergeCell ref="CIJ2:CIL2"/>
    <mergeCell ref="CIM2:CIO2"/>
    <mergeCell ref="CIP2:CIR2"/>
    <mergeCell ref="CHO2:CHQ2"/>
    <mergeCell ref="CHR2:CHT2"/>
    <mergeCell ref="CHU2:CHW2"/>
    <mergeCell ref="CHX2:CHZ2"/>
    <mergeCell ref="CIA2:CIC2"/>
    <mergeCell ref="CGZ2:CHB2"/>
    <mergeCell ref="CHC2:CHE2"/>
    <mergeCell ref="CHF2:CHH2"/>
    <mergeCell ref="CHI2:CHK2"/>
    <mergeCell ref="CHL2:CHN2"/>
    <mergeCell ref="CGK2:CGM2"/>
    <mergeCell ref="CGN2:CGP2"/>
    <mergeCell ref="CGQ2:CGS2"/>
    <mergeCell ref="CGT2:CGV2"/>
    <mergeCell ref="CGW2:CGY2"/>
    <mergeCell ref="CFV2:CFX2"/>
    <mergeCell ref="CFY2:CGA2"/>
    <mergeCell ref="CGB2:CGD2"/>
    <mergeCell ref="CGE2:CGG2"/>
    <mergeCell ref="CGH2:CGJ2"/>
    <mergeCell ref="CFG2:CFI2"/>
    <mergeCell ref="CFJ2:CFL2"/>
    <mergeCell ref="CFM2:CFO2"/>
    <mergeCell ref="CFP2:CFR2"/>
    <mergeCell ref="CFS2:CFU2"/>
    <mergeCell ref="CER2:CET2"/>
    <mergeCell ref="CEU2:CEW2"/>
    <mergeCell ref="CEX2:CEZ2"/>
    <mergeCell ref="CFA2:CFC2"/>
    <mergeCell ref="CFD2:CFF2"/>
    <mergeCell ref="CEC2:CEE2"/>
    <mergeCell ref="CEF2:CEH2"/>
    <mergeCell ref="CEI2:CEK2"/>
    <mergeCell ref="CEL2:CEN2"/>
    <mergeCell ref="CEO2:CEQ2"/>
    <mergeCell ref="CDN2:CDP2"/>
    <mergeCell ref="CDQ2:CDS2"/>
    <mergeCell ref="CDT2:CDV2"/>
    <mergeCell ref="CDW2:CDY2"/>
    <mergeCell ref="CDZ2:CEB2"/>
    <mergeCell ref="CCY2:CDA2"/>
    <mergeCell ref="CDB2:CDD2"/>
    <mergeCell ref="CDE2:CDG2"/>
    <mergeCell ref="CDH2:CDJ2"/>
    <mergeCell ref="CDK2:CDM2"/>
    <mergeCell ref="CCJ2:CCL2"/>
    <mergeCell ref="CCM2:CCO2"/>
    <mergeCell ref="CCP2:CCR2"/>
    <mergeCell ref="CCS2:CCU2"/>
    <mergeCell ref="CCV2:CCX2"/>
    <mergeCell ref="CBU2:CBW2"/>
    <mergeCell ref="CBX2:CBZ2"/>
    <mergeCell ref="CCA2:CCC2"/>
    <mergeCell ref="CCD2:CCF2"/>
    <mergeCell ref="CCG2:CCI2"/>
    <mergeCell ref="CBF2:CBH2"/>
    <mergeCell ref="CBI2:CBK2"/>
    <mergeCell ref="CBL2:CBN2"/>
    <mergeCell ref="CBO2:CBQ2"/>
    <mergeCell ref="CBR2:CBT2"/>
    <mergeCell ref="CAQ2:CAS2"/>
    <mergeCell ref="CAT2:CAV2"/>
    <mergeCell ref="CAW2:CAY2"/>
    <mergeCell ref="CAZ2:CBB2"/>
    <mergeCell ref="CBC2:CBE2"/>
    <mergeCell ref="CAB2:CAD2"/>
    <mergeCell ref="CAE2:CAG2"/>
    <mergeCell ref="CAH2:CAJ2"/>
    <mergeCell ref="CAK2:CAM2"/>
    <mergeCell ref="CAN2:CAP2"/>
    <mergeCell ref="BZM2:BZO2"/>
    <mergeCell ref="BZP2:BZR2"/>
    <mergeCell ref="BZS2:BZU2"/>
    <mergeCell ref="BZV2:BZX2"/>
    <mergeCell ref="BZY2:CAA2"/>
    <mergeCell ref="BYX2:BYZ2"/>
    <mergeCell ref="BZA2:BZC2"/>
    <mergeCell ref="BZD2:BZF2"/>
    <mergeCell ref="BZG2:BZI2"/>
    <mergeCell ref="BZJ2:BZL2"/>
    <mergeCell ref="BYI2:BYK2"/>
    <mergeCell ref="BYL2:BYN2"/>
    <mergeCell ref="BYO2:BYQ2"/>
    <mergeCell ref="BYR2:BYT2"/>
    <mergeCell ref="BYU2:BYW2"/>
    <mergeCell ref="BXT2:BXV2"/>
    <mergeCell ref="BXW2:BXY2"/>
    <mergeCell ref="BXZ2:BYB2"/>
    <mergeCell ref="BYC2:BYE2"/>
    <mergeCell ref="BYF2:BYH2"/>
    <mergeCell ref="BXE2:BXG2"/>
    <mergeCell ref="BXH2:BXJ2"/>
    <mergeCell ref="BXK2:BXM2"/>
    <mergeCell ref="BXN2:BXP2"/>
    <mergeCell ref="BXQ2:BXS2"/>
    <mergeCell ref="BWP2:BWR2"/>
    <mergeCell ref="BWS2:BWU2"/>
    <mergeCell ref="BWV2:BWX2"/>
    <mergeCell ref="BWY2:BXA2"/>
    <mergeCell ref="BXB2:BXD2"/>
    <mergeCell ref="BWA2:BWC2"/>
    <mergeCell ref="BWD2:BWF2"/>
    <mergeCell ref="BWG2:BWI2"/>
    <mergeCell ref="BWJ2:BWL2"/>
    <mergeCell ref="BWM2:BWO2"/>
    <mergeCell ref="BVL2:BVN2"/>
    <mergeCell ref="BVO2:BVQ2"/>
    <mergeCell ref="BVR2:BVT2"/>
    <mergeCell ref="BVU2:BVW2"/>
    <mergeCell ref="BVX2:BVZ2"/>
    <mergeCell ref="BUW2:BUY2"/>
    <mergeCell ref="BUZ2:BVB2"/>
    <mergeCell ref="BVC2:BVE2"/>
    <mergeCell ref="BVF2:BVH2"/>
    <mergeCell ref="BVI2:BVK2"/>
    <mergeCell ref="BUH2:BUJ2"/>
    <mergeCell ref="BUK2:BUM2"/>
    <mergeCell ref="BUN2:BUP2"/>
    <mergeCell ref="BUQ2:BUS2"/>
    <mergeCell ref="BUT2:BUV2"/>
    <mergeCell ref="BTS2:BTU2"/>
    <mergeCell ref="BTV2:BTX2"/>
    <mergeCell ref="BTY2:BUA2"/>
    <mergeCell ref="BUB2:BUD2"/>
    <mergeCell ref="BUE2:BUG2"/>
    <mergeCell ref="BTD2:BTF2"/>
    <mergeCell ref="BTG2:BTI2"/>
    <mergeCell ref="BTJ2:BTL2"/>
    <mergeCell ref="BTM2:BTO2"/>
    <mergeCell ref="BTP2:BTR2"/>
    <mergeCell ref="BSO2:BSQ2"/>
    <mergeCell ref="BSR2:BST2"/>
    <mergeCell ref="BSU2:BSW2"/>
    <mergeCell ref="BSX2:BSZ2"/>
    <mergeCell ref="BTA2:BTC2"/>
    <mergeCell ref="BRZ2:BSB2"/>
    <mergeCell ref="BSC2:BSE2"/>
    <mergeCell ref="BSF2:BSH2"/>
    <mergeCell ref="BSI2:BSK2"/>
    <mergeCell ref="BSL2:BSN2"/>
    <mergeCell ref="BRK2:BRM2"/>
    <mergeCell ref="BRN2:BRP2"/>
    <mergeCell ref="BRQ2:BRS2"/>
    <mergeCell ref="BRT2:BRV2"/>
    <mergeCell ref="BRW2:BRY2"/>
    <mergeCell ref="BQV2:BQX2"/>
    <mergeCell ref="BQY2:BRA2"/>
    <mergeCell ref="BRB2:BRD2"/>
    <mergeCell ref="BRE2:BRG2"/>
    <mergeCell ref="BRH2:BRJ2"/>
    <mergeCell ref="BQG2:BQI2"/>
    <mergeCell ref="BQJ2:BQL2"/>
    <mergeCell ref="BQM2:BQO2"/>
    <mergeCell ref="BQP2:BQR2"/>
    <mergeCell ref="BQS2:BQU2"/>
    <mergeCell ref="BPR2:BPT2"/>
    <mergeCell ref="BPU2:BPW2"/>
    <mergeCell ref="BPX2:BPZ2"/>
    <mergeCell ref="BQA2:BQC2"/>
    <mergeCell ref="BQD2:BQF2"/>
    <mergeCell ref="BPC2:BPE2"/>
    <mergeCell ref="BPF2:BPH2"/>
    <mergeCell ref="BPI2:BPK2"/>
    <mergeCell ref="BPL2:BPN2"/>
    <mergeCell ref="BPO2:BPQ2"/>
    <mergeCell ref="BON2:BOP2"/>
    <mergeCell ref="BOQ2:BOS2"/>
    <mergeCell ref="BOT2:BOV2"/>
    <mergeCell ref="BOW2:BOY2"/>
    <mergeCell ref="BOZ2:BPB2"/>
    <mergeCell ref="BNY2:BOA2"/>
    <mergeCell ref="BOB2:BOD2"/>
    <mergeCell ref="BOE2:BOG2"/>
    <mergeCell ref="BOH2:BOJ2"/>
    <mergeCell ref="BOK2:BOM2"/>
    <mergeCell ref="BNJ2:BNL2"/>
    <mergeCell ref="BNM2:BNO2"/>
    <mergeCell ref="BNP2:BNR2"/>
    <mergeCell ref="BNS2:BNU2"/>
    <mergeCell ref="BNV2:BNX2"/>
    <mergeCell ref="BMU2:BMW2"/>
    <mergeCell ref="BMX2:BMZ2"/>
    <mergeCell ref="BNA2:BNC2"/>
    <mergeCell ref="BND2:BNF2"/>
    <mergeCell ref="BNG2:BNI2"/>
    <mergeCell ref="BMF2:BMH2"/>
    <mergeCell ref="BMI2:BMK2"/>
    <mergeCell ref="BML2:BMN2"/>
    <mergeCell ref="BMO2:BMQ2"/>
    <mergeCell ref="BMR2:BMT2"/>
    <mergeCell ref="BLQ2:BLS2"/>
    <mergeCell ref="BLT2:BLV2"/>
    <mergeCell ref="BLW2:BLY2"/>
    <mergeCell ref="BLZ2:BMB2"/>
    <mergeCell ref="BMC2:BME2"/>
    <mergeCell ref="BLB2:BLD2"/>
    <mergeCell ref="BLE2:BLG2"/>
    <mergeCell ref="BLH2:BLJ2"/>
    <mergeCell ref="BLK2:BLM2"/>
    <mergeCell ref="BLN2:BLP2"/>
    <mergeCell ref="BKM2:BKO2"/>
    <mergeCell ref="BKP2:BKR2"/>
    <mergeCell ref="BKS2:BKU2"/>
    <mergeCell ref="BKV2:BKX2"/>
    <mergeCell ref="BKY2:BLA2"/>
    <mergeCell ref="BJX2:BJZ2"/>
    <mergeCell ref="BKA2:BKC2"/>
    <mergeCell ref="BKD2:BKF2"/>
    <mergeCell ref="BKG2:BKI2"/>
    <mergeCell ref="BKJ2:BKL2"/>
    <mergeCell ref="BJI2:BJK2"/>
    <mergeCell ref="BJL2:BJN2"/>
    <mergeCell ref="BJO2:BJQ2"/>
    <mergeCell ref="BJR2:BJT2"/>
    <mergeCell ref="BJU2:BJW2"/>
    <mergeCell ref="BIT2:BIV2"/>
    <mergeCell ref="BIW2:BIY2"/>
    <mergeCell ref="BIZ2:BJB2"/>
    <mergeCell ref="BJC2:BJE2"/>
    <mergeCell ref="BJF2:BJH2"/>
    <mergeCell ref="BIE2:BIG2"/>
    <mergeCell ref="BIH2:BIJ2"/>
    <mergeCell ref="BIK2:BIM2"/>
    <mergeCell ref="BIN2:BIP2"/>
    <mergeCell ref="BIQ2:BIS2"/>
    <mergeCell ref="BHP2:BHR2"/>
    <mergeCell ref="BHS2:BHU2"/>
    <mergeCell ref="BHV2:BHX2"/>
    <mergeCell ref="BHY2:BIA2"/>
    <mergeCell ref="BIB2:BID2"/>
    <mergeCell ref="BHA2:BHC2"/>
    <mergeCell ref="BHD2:BHF2"/>
    <mergeCell ref="BHG2:BHI2"/>
    <mergeCell ref="BHJ2:BHL2"/>
    <mergeCell ref="BHM2:BHO2"/>
    <mergeCell ref="BGL2:BGN2"/>
    <mergeCell ref="BGO2:BGQ2"/>
    <mergeCell ref="BGR2:BGT2"/>
    <mergeCell ref="BGU2:BGW2"/>
    <mergeCell ref="BGX2:BGZ2"/>
    <mergeCell ref="BFW2:BFY2"/>
    <mergeCell ref="BFZ2:BGB2"/>
    <mergeCell ref="BGC2:BGE2"/>
    <mergeCell ref="BGF2:BGH2"/>
    <mergeCell ref="BGI2:BGK2"/>
    <mergeCell ref="BFH2:BFJ2"/>
    <mergeCell ref="BFK2:BFM2"/>
    <mergeCell ref="BFN2:BFP2"/>
    <mergeCell ref="BFQ2:BFS2"/>
    <mergeCell ref="BFT2:BFV2"/>
    <mergeCell ref="BES2:BEU2"/>
    <mergeCell ref="BEV2:BEX2"/>
    <mergeCell ref="BEY2:BFA2"/>
    <mergeCell ref="BFB2:BFD2"/>
    <mergeCell ref="BFE2:BFG2"/>
    <mergeCell ref="BED2:BEF2"/>
    <mergeCell ref="BEG2:BEI2"/>
    <mergeCell ref="BEJ2:BEL2"/>
    <mergeCell ref="BEM2:BEO2"/>
    <mergeCell ref="BEP2:BER2"/>
    <mergeCell ref="BDO2:BDQ2"/>
    <mergeCell ref="BDR2:BDT2"/>
    <mergeCell ref="BDU2:BDW2"/>
    <mergeCell ref="BDX2:BDZ2"/>
    <mergeCell ref="BEA2:BEC2"/>
    <mergeCell ref="BCZ2:BDB2"/>
    <mergeCell ref="BDC2:BDE2"/>
    <mergeCell ref="BDF2:BDH2"/>
    <mergeCell ref="BDI2:BDK2"/>
    <mergeCell ref="BDL2:BDN2"/>
    <mergeCell ref="BCK2:BCM2"/>
    <mergeCell ref="BCN2:BCP2"/>
    <mergeCell ref="BCQ2:BCS2"/>
    <mergeCell ref="BCT2:BCV2"/>
    <mergeCell ref="BCW2:BCY2"/>
    <mergeCell ref="BBV2:BBX2"/>
    <mergeCell ref="BBY2:BCA2"/>
    <mergeCell ref="BCB2:BCD2"/>
    <mergeCell ref="BCE2:BCG2"/>
    <mergeCell ref="BCH2:BCJ2"/>
    <mergeCell ref="BBG2:BBI2"/>
    <mergeCell ref="BBJ2:BBL2"/>
    <mergeCell ref="BBM2:BBO2"/>
    <mergeCell ref="BBP2:BBR2"/>
    <mergeCell ref="BBS2:BBU2"/>
    <mergeCell ref="BAR2:BAT2"/>
    <mergeCell ref="BAU2:BAW2"/>
    <mergeCell ref="BAX2:BAZ2"/>
    <mergeCell ref="BBA2:BBC2"/>
    <mergeCell ref="BBD2:BBF2"/>
    <mergeCell ref="BAC2:BAE2"/>
    <mergeCell ref="BAF2:BAH2"/>
    <mergeCell ref="BAI2:BAK2"/>
    <mergeCell ref="BAL2:BAN2"/>
    <mergeCell ref="BAO2:BAQ2"/>
    <mergeCell ref="AZN2:AZP2"/>
    <mergeCell ref="AZQ2:AZS2"/>
    <mergeCell ref="AZT2:AZV2"/>
    <mergeCell ref="AZW2:AZY2"/>
    <mergeCell ref="AZZ2:BAB2"/>
    <mergeCell ref="AYY2:AZA2"/>
    <mergeCell ref="AZB2:AZD2"/>
    <mergeCell ref="AZE2:AZG2"/>
    <mergeCell ref="AZH2:AZJ2"/>
    <mergeCell ref="AZK2:AZM2"/>
    <mergeCell ref="AYJ2:AYL2"/>
    <mergeCell ref="AYM2:AYO2"/>
    <mergeCell ref="AYP2:AYR2"/>
    <mergeCell ref="AYS2:AYU2"/>
    <mergeCell ref="AYV2:AYX2"/>
    <mergeCell ref="AXU2:AXW2"/>
    <mergeCell ref="AXX2:AXZ2"/>
    <mergeCell ref="AYA2:AYC2"/>
    <mergeCell ref="AYD2:AYF2"/>
    <mergeCell ref="AYG2:AYI2"/>
    <mergeCell ref="AXF2:AXH2"/>
    <mergeCell ref="AXI2:AXK2"/>
    <mergeCell ref="AXL2:AXN2"/>
    <mergeCell ref="AXO2:AXQ2"/>
    <mergeCell ref="AXR2:AXT2"/>
    <mergeCell ref="AWQ2:AWS2"/>
    <mergeCell ref="AWT2:AWV2"/>
    <mergeCell ref="AWW2:AWY2"/>
    <mergeCell ref="AWZ2:AXB2"/>
    <mergeCell ref="AXC2:AXE2"/>
    <mergeCell ref="AWB2:AWD2"/>
    <mergeCell ref="AWE2:AWG2"/>
    <mergeCell ref="AWH2:AWJ2"/>
    <mergeCell ref="AWK2:AWM2"/>
    <mergeCell ref="AWN2:AWP2"/>
    <mergeCell ref="AVM2:AVO2"/>
    <mergeCell ref="AVP2:AVR2"/>
    <mergeCell ref="AVS2:AVU2"/>
    <mergeCell ref="AVV2:AVX2"/>
    <mergeCell ref="AVY2:AWA2"/>
    <mergeCell ref="AUX2:AUZ2"/>
    <mergeCell ref="AVA2:AVC2"/>
    <mergeCell ref="AVD2:AVF2"/>
    <mergeCell ref="AVG2:AVI2"/>
    <mergeCell ref="AVJ2:AVL2"/>
    <mergeCell ref="AUI2:AUK2"/>
    <mergeCell ref="AUL2:AUN2"/>
    <mergeCell ref="AUO2:AUQ2"/>
    <mergeCell ref="AUR2:AUT2"/>
    <mergeCell ref="AUU2:AUW2"/>
    <mergeCell ref="ATT2:ATV2"/>
    <mergeCell ref="ATW2:ATY2"/>
    <mergeCell ref="ATZ2:AUB2"/>
    <mergeCell ref="AUC2:AUE2"/>
    <mergeCell ref="AUF2:AUH2"/>
    <mergeCell ref="ATE2:ATG2"/>
    <mergeCell ref="ATH2:ATJ2"/>
    <mergeCell ref="ATK2:ATM2"/>
    <mergeCell ref="ATN2:ATP2"/>
    <mergeCell ref="ATQ2:ATS2"/>
    <mergeCell ref="ASP2:ASR2"/>
    <mergeCell ref="ASS2:ASU2"/>
    <mergeCell ref="ASV2:ASX2"/>
    <mergeCell ref="ASY2:ATA2"/>
    <mergeCell ref="ATB2:ATD2"/>
    <mergeCell ref="ASA2:ASC2"/>
    <mergeCell ref="ASD2:ASF2"/>
    <mergeCell ref="ASG2:ASI2"/>
    <mergeCell ref="ASJ2:ASL2"/>
    <mergeCell ref="ASM2:ASO2"/>
    <mergeCell ref="ARL2:ARN2"/>
    <mergeCell ref="ARO2:ARQ2"/>
    <mergeCell ref="ARR2:ART2"/>
    <mergeCell ref="ARU2:ARW2"/>
    <mergeCell ref="ARX2:ARZ2"/>
    <mergeCell ref="AQW2:AQY2"/>
    <mergeCell ref="AQZ2:ARB2"/>
    <mergeCell ref="ARC2:ARE2"/>
    <mergeCell ref="ARF2:ARH2"/>
    <mergeCell ref="ARI2:ARK2"/>
    <mergeCell ref="AQH2:AQJ2"/>
    <mergeCell ref="AQK2:AQM2"/>
    <mergeCell ref="AQN2:AQP2"/>
    <mergeCell ref="AQQ2:AQS2"/>
    <mergeCell ref="AQT2:AQV2"/>
    <mergeCell ref="APS2:APU2"/>
    <mergeCell ref="APV2:APX2"/>
    <mergeCell ref="APY2:AQA2"/>
    <mergeCell ref="AQB2:AQD2"/>
    <mergeCell ref="AQE2:AQG2"/>
    <mergeCell ref="APD2:APF2"/>
    <mergeCell ref="APG2:API2"/>
    <mergeCell ref="APJ2:APL2"/>
    <mergeCell ref="APM2:APO2"/>
    <mergeCell ref="APP2:APR2"/>
    <mergeCell ref="AOO2:AOQ2"/>
    <mergeCell ref="AOR2:AOT2"/>
    <mergeCell ref="AOU2:AOW2"/>
    <mergeCell ref="AOX2:AOZ2"/>
    <mergeCell ref="APA2:APC2"/>
    <mergeCell ref="ANZ2:AOB2"/>
    <mergeCell ref="AOC2:AOE2"/>
    <mergeCell ref="AOF2:AOH2"/>
    <mergeCell ref="AOI2:AOK2"/>
    <mergeCell ref="AOL2:AON2"/>
    <mergeCell ref="ANK2:ANM2"/>
    <mergeCell ref="ANN2:ANP2"/>
    <mergeCell ref="ANQ2:ANS2"/>
    <mergeCell ref="ANT2:ANV2"/>
    <mergeCell ref="ANW2:ANY2"/>
    <mergeCell ref="AMV2:AMX2"/>
    <mergeCell ref="AMY2:ANA2"/>
    <mergeCell ref="ANB2:AND2"/>
    <mergeCell ref="ANE2:ANG2"/>
    <mergeCell ref="ANH2:ANJ2"/>
    <mergeCell ref="AMG2:AMI2"/>
    <mergeCell ref="AMJ2:AML2"/>
    <mergeCell ref="AMM2:AMO2"/>
    <mergeCell ref="AMP2:AMR2"/>
    <mergeCell ref="AMS2:AMU2"/>
    <mergeCell ref="ALR2:ALT2"/>
    <mergeCell ref="ALU2:ALW2"/>
    <mergeCell ref="ALX2:ALZ2"/>
    <mergeCell ref="AMA2:AMC2"/>
    <mergeCell ref="AMD2:AMF2"/>
    <mergeCell ref="ALC2:ALE2"/>
    <mergeCell ref="ALF2:ALH2"/>
    <mergeCell ref="ALI2:ALK2"/>
    <mergeCell ref="ALL2:ALN2"/>
    <mergeCell ref="ALO2:ALQ2"/>
    <mergeCell ref="AKN2:AKP2"/>
    <mergeCell ref="AKQ2:AKS2"/>
    <mergeCell ref="AKT2:AKV2"/>
    <mergeCell ref="AKW2:AKY2"/>
    <mergeCell ref="AKZ2:ALB2"/>
    <mergeCell ref="AJY2:AKA2"/>
    <mergeCell ref="AKB2:AKD2"/>
    <mergeCell ref="AKE2:AKG2"/>
    <mergeCell ref="AKH2:AKJ2"/>
    <mergeCell ref="AKK2:AKM2"/>
    <mergeCell ref="AJJ2:AJL2"/>
    <mergeCell ref="AJM2:AJO2"/>
    <mergeCell ref="AJP2:AJR2"/>
    <mergeCell ref="AJS2:AJU2"/>
    <mergeCell ref="AJV2:AJX2"/>
    <mergeCell ref="AIU2:AIW2"/>
    <mergeCell ref="AIX2:AIZ2"/>
    <mergeCell ref="AJA2:AJC2"/>
    <mergeCell ref="AJD2:AJF2"/>
    <mergeCell ref="AJG2:AJI2"/>
    <mergeCell ref="AIF2:AIH2"/>
    <mergeCell ref="AII2:AIK2"/>
    <mergeCell ref="AIL2:AIN2"/>
    <mergeCell ref="AIO2:AIQ2"/>
    <mergeCell ref="AIR2:AIT2"/>
    <mergeCell ref="AHQ2:AHS2"/>
    <mergeCell ref="AHT2:AHV2"/>
    <mergeCell ref="AHW2:AHY2"/>
    <mergeCell ref="AHZ2:AIB2"/>
    <mergeCell ref="AIC2:AIE2"/>
    <mergeCell ref="AHB2:AHD2"/>
    <mergeCell ref="AHE2:AHG2"/>
    <mergeCell ref="AHH2:AHJ2"/>
    <mergeCell ref="AHK2:AHM2"/>
    <mergeCell ref="AHN2:AHP2"/>
    <mergeCell ref="AGM2:AGO2"/>
    <mergeCell ref="AGP2:AGR2"/>
    <mergeCell ref="AGS2:AGU2"/>
    <mergeCell ref="AGV2:AGX2"/>
    <mergeCell ref="AGY2:AHA2"/>
    <mergeCell ref="AFX2:AFZ2"/>
    <mergeCell ref="AGA2:AGC2"/>
    <mergeCell ref="AGD2:AGF2"/>
    <mergeCell ref="AGG2:AGI2"/>
    <mergeCell ref="AGJ2:AGL2"/>
    <mergeCell ref="AFI2:AFK2"/>
    <mergeCell ref="AFL2:AFN2"/>
    <mergeCell ref="AFO2:AFQ2"/>
    <mergeCell ref="AFR2:AFT2"/>
    <mergeCell ref="AFU2:AFW2"/>
    <mergeCell ref="AET2:AEV2"/>
    <mergeCell ref="AEW2:AEY2"/>
    <mergeCell ref="AEZ2:AFB2"/>
    <mergeCell ref="AFC2:AFE2"/>
    <mergeCell ref="AFF2:AFH2"/>
    <mergeCell ref="AEE2:AEG2"/>
    <mergeCell ref="AEH2:AEJ2"/>
    <mergeCell ref="AEK2:AEM2"/>
    <mergeCell ref="AEN2:AEP2"/>
    <mergeCell ref="AEQ2:AES2"/>
    <mergeCell ref="ADP2:ADR2"/>
    <mergeCell ref="ADS2:ADU2"/>
    <mergeCell ref="ADV2:ADX2"/>
    <mergeCell ref="ADY2:AEA2"/>
    <mergeCell ref="AEB2:AED2"/>
    <mergeCell ref="ADA2:ADC2"/>
    <mergeCell ref="ADD2:ADF2"/>
    <mergeCell ref="ADG2:ADI2"/>
    <mergeCell ref="ADJ2:ADL2"/>
    <mergeCell ref="ADM2:ADO2"/>
    <mergeCell ref="ACL2:ACN2"/>
    <mergeCell ref="ACO2:ACQ2"/>
    <mergeCell ref="ACR2:ACT2"/>
    <mergeCell ref="ACU2:ACW2"/>
    <mergeCell ref="ACX2:ACZ2"/>
    <mergeCell ref="ABW2:ABY2"/>
    <mergeCell ref="ABZ2:ACB2"/>
    <mergeCell ref="ACC2:ACE2"/>
    <mergeCell ref="ACF2:ACH2"/>
    <mergeCell ref="ACI2:ACK2"/>
    <mergeCell ref="ABH2:ABJ2"/>
    <mergeCell ref="ABK2:ABM2"/>
    <mergeCell ref="ABN2:ABP2"/>
    <mergeCell ref="ABQ2:ABS2"/>
    <mergeCell ref="ABT2:ABV2"/>
    <mergeCell ref="AAS2:AAU2"/>
    <mergeCell ref="AAV2:AAX2"/>
    <mergeCell ref="AAY2:ABA2"/>
    <mergeCell ref="ABB2:ABD2"/>
    <mergeCell ref="ABE2:ABG2"/>
    <mergeCell ref="AAD2:AAF2"/>
    <mergeCell ref="AAG2:AAI2"/>
    <mergeCell ref="AAJ2:AAL2"/>
    <mergeCell ref="AAM2:AAO2"/>
    <mergeCell ref="AAP2:AAR2"/>
    <mergeCell ref="ZO2:ZQ2"/>
    <mergeCell ref="ZR2:ZT2"/>
    <mergeCell ref="ZU2:ZW2"/>
    <mergeCell ref="ZX2:ZZ2"/>
    <mergeCell ref="AAA2:AAC2"/>
    <mergeCell ref="YZ2:ZB2"/>
    <mergeCell ref="ZC2:ZE2"/>
    <mergeCell ref="ZF2:ZH2"/>
    <mergeCell ref="ZI2:ZK2"/>
    <mergeCell ref="ZL2:ZN2"/>
    <mergeCell ref="YK2:YM2"/>
    <mergeCell ref="YN2:YP2"/>
    <mergeCell ref="YQ2:YS2"/>
    <mergeCell ref="YT2:YV2"/>
    <mergeCell ref="YW2:YY2"/>
    <mergeCell ref="XV2:XX2"/>
    <mergeCell ref="XY2:YA2"/>
    <mergeCell ref="YB2:YD2"/>
    <mergeCell ref="YE2:YG2"/>
    <mergeCell ref="YH2:YJ2"/>
    <mergeCell ref="XG2:XI2"/>
    <mergeCell ref="XJ2:XL2"/>
    <mergeCell ref="XM2:XO2"/>
    <mergeCell ref="XP2:XR2"/>
    <mergeCell ref="XS2:XU2"/>
    <mergeCell ref="WR2:WT2"/>
    <mergeCell ref="WU2:WW2"/>
    <mergeCell ref="WX2:WZ2"/>
    <mergeCell ref="XA2:XC2"/>
    <mergeCell ref="XD2:XF2"/>
    <mergeCell ref="WC2:WE2"/>
    <mergeCell ref="WF2:WH2"/>
    <mergeCell ref="WI2:WK2"/>
    <mergeCell ref="WL2:WN2"/>
    <mergeCell ref="WO2:WQ2"/>
    <mergeCell ref="VN2:VP2"/>
    <mergeCell ref="VQ2:VS2"/>
    <mergeCell ref="VT2:VV2"/>
    <mergeCell ref="VW2:VY2"/>
    <mergeCell ref="VZ2:WB2"/>
    <mergeCell ref="UY2:VA2"/>
    <mergeCell ref="VB2:VD2"/>
    <mergeCell ref="VE2:VG2"/>
    <mergeCell ref="VH2:VJ2"/>
    <mergeCell ref="VK2:VM2"/>
    <mergeCell ref="UJ2:UL2"/>
    <mergeCell ref="UM2:UO2"/>
    <mergeCell ref="UP2:UR2"/>
    <mergeCell ref="US2:UU2"/>
    <mergeCell ref="UV2:UX2"/>
    <mergeCell ref="TU2:TW2"/>
    <mergeCell ref="TX2:TZ2"/>
    <mergeCell ref="UA2:UC2"/>
    <mergeCell ref="UD2:UF2"/>
    <mergeCell ref="UG2:UI2"/>
    <mergeCell ref="TF2:TH2"/>
    <mergeCell ref="TI2:TK2"/>
    <mergeCell ref="TL2:TN2"/>
    <mergeCell ref="TO2:TQ2"/>
    <mergeCell ref="TR2:TT2"/>
    <mergeCell ref="SQ2:SS2"/>
    <mergeCell ref="ST2:SV2"/>
    <mergeCell ref="SW2:SY2"/>
    <mergeCell ref="SZ2:TB2"/>
    <mergeCell ref="TC2:TE2"/>
    <mergeCell ref="SB2:SD2"/>
    <mergeCell ref="SE2:SG2"/>
    <mergeCell ref="SH2:SJ2"/>
    <mergeCell ref="SK2:SM2"/>
    <mergeCell ref="SN2:SP2"/>
    <mergeCell ref="RM2:RO2"/>
    <mergeCell ref="RP2:RR2"/>
    <mergeCell ref="RS2:RU2"/>
    <mergeCell ref="RV2:RX2"/>
    <mergeCell ref="RY2:SA2"/>
    <mergeCell ref="QX2:QZ2"/>
    <mergeCell ref="RA2:RC2"/>
    <mergeCell ref="RD2:RF2"/>
    <mergeCell ref="RG2:RI2"/>
    <mergeCell ref="RJ2:RL2"/>
    <mergeCell ref="QI2:QK2"/>
    <mergeCell ref="QL2:QN2"/>
    <mergeCell ref="QO2:QQ2"/>
    <mergeCell ref="QR2:QT2"/>
    <mergeCell ref="QU2:QW2"/>
    <mergeCell ref="PT2:PV2"/>
    <mergeCell ref="PW2:PY2"/>
    <mergeCell ref="PZ2:QB2"/>
    <mergeCell ref="QC2:QE2"/>
    <mergeCell ref="QF2:QH2"/>
    <mergeCell ref="PE2:PG2"/>
    <mergeCell ref="PH2:PJ2"/>
    <mergeCell ref="PK2:PM2"/>
    <mergeCell ref="PN2:PP2"/>
    <mergeCell ref="PQ2:PS2"/>
    <mergeCell ref="OP2:OR2"/>
    <mergeCell ref="OS2:OU2"/>
    <mergeCell ref="OV2:OX2"/>
    <mergeCell ref="OY2:PA2"/>
    <mergeCell ref="PB2:PD2"/>
    <mergeCell ref="OA2:OC2"/>
    <mergeCell ref="OD2:OF2"/>
    <mergeCell ref="OG2:OI2"/>
    <mergeCell ref="OJ2:OL2"/>
    <mergeCell ref="OM2:OO2"/>
    <mergeCell ref="NL2:NN2"/>
    <mergeCell ref="NO2:NQ2"/>
    <mergeCell ref="NR2:NT2"/>
    <mergeCell ref="NU2:NW2"/>
    <mergeCell ref="NX2:NZ2"/>
    <mergeCell ref="MW2:MY2"/>
    <mergeCell ref="MZ2:NB2"/>
    <mergeCell ref="NC2:NE2"/>
    <mergeCell ref="NF2:NH2"/>
    <mergeCell ref="NI2:NK2"/>
    <mergeCell ref="MH2:MJ2"/>
    <mergeCell ref="MK2:MM2"/>
    <mergeCell ref="MN2:MP2"/>
    <mergeCell ref="MQ2:MS2"/>
    <mergeCell ref="MT2:MV2"/>
    <mergeCell ref="LS2:LU2"/>
    <mergeCell ref="LV2:LX2"/>
    <mergeCell ref="LY2:MA2"/>
    <mergeCell ref="MB2:MD2"/>
    <mergeCell ref="ME2:MG2"/>
    <mergeCell ref="LD2:LF2"/>
    <mergeCell ref="LG2:LI2"/>
    <mergeCell ref="LJ2:LL2"/>
    <mergeCell ref="LM2:LO2"/>
    <mergeCell ref="LP2:LR2"/>
    <mergeCell ref="KO2:KQ2"/>
    <mergeCell ref="KR2:KT2"/>
    <mergeCell ref="KU2:KW2"/>
    <mergeCell ref="KX2:KZ2"/>
    <mergeCell ref="LA2:LC2"/>
    <mergeCell ref="JZ2:KB2"/>
    <mergeCell ref="KC2:KE2"/>
    <mergeCell ref="KF2:KH2"/>
    <mergeCell ref="KI2:KK2"/>
    <mergeCell ref="KL2:KN2"/>
    <mergeCell ref="JK2:JM2"/>
    <mergeCell ref="JN2:JP2"/>
    <mergeCell ref="JQ2:JS2"/>
    <mergeCell ref="JT2:JV2"/>
    <mergeCell ref="JW2:JY2"/>
    <mergeCell ref="IV2:IX2"/>
    <mergeCell ref="IY2:JA2"/>
    <mergeCell ref="JB2:JD2"/>
    <mergeCell ref="JE2:JG2"/>
    <mergeCell ref="JH2:JJ2"/>
    <mergeCell ref="IG2:II2"/>
    <mergeCell ref="IJ2:IL2"/>
    <mergeCell ref="IM2:IO2"/>
    <mergeCell ref="IP2:IR2"/>
    <mergeCell ref="IS2:IU2"/>
    <mergeCell ref="HR2:HT2"/>
    <mergeCell ref="HU2:HW2"/>
    <mergeCell ref="HX2:HZ2"/>
    <mergeCell ref="IA2:IC2"/>
    <mergeCell ref="ID2:IF2"/>
    <mergeCell ref="HC2:HE2"/>
    <mergeCell ref="HF2:HH2"/>
    <mergeCell ref="HI2:HK2"/>
    <mergeCell ref="HL2:HN2"/>
    <mergeCell ref="HO2:HQ2"/>
    <mergeCell ref="GN2:GP2"/>
    <mergeCell ref="GQ2:GS2"/>
    <mergeCell ref="GT2:GV2"/>
    <mergeCell ref="GW2:GY2"/>
    <mergeCell ref="GZ2:HB2"/>
    <mergeCell ref="FY2:GA2"/>
    <mergeCell ref="GB2:GD2"/>
    <mergeCell ref="GE2:GG2"/>
    <mergeCell ref="GH2:GJ2"/>
    <mergeCell ref="GK2:GM2"/>
    <mergeCell ref="FJ2:FL2"/>
    <mergeCell ref="FM2:FO2"/>
    <mergeCell ref="FP2:FR2"/>
    <mergeCell ref="FS2:FU2"/>
    <mergeCell ref="FV2:FX2"/>
    <mergeCell ref="EU2:EW2"/>
    <mergeCell ref="EX2:EZ2"/>
    <mergeCell ref="FA2:FC2"/>
    <mergeCell ref="FD2:FF2"/>
    <mergeCell ref="FG2:FI2"/>
    <mergeCell ref="EF2:EH2"/>
    <mergeCell ref="EI2:EK2"/>
    <mergeCell ref="EL2:EN2"/>
    <mergeCell ref="EO2:EQ2"/>
    <mergeCell ref="ER2:ET2"/>
    <mergeCell ref="DQ2:DS2"/>
    <mergeCell ref="DT2:DV2"/>
    <mergeCell ref="DW2:DY2"/>
    <mergeCell ref="DZ2:EB2"/>
    <mergeCell ref="EC2:EE2"/>
    <mergeCell ref="DB2:DD2"/>
    <mergeCell ref="DE2:DG2"/>
    <mergeCell ref="DH2:DJ2"/>
    <mergeCell ref="DK2:DM2"/>
    <mergeCell ref="DN2:DP2"/>
    <mergeCell ref="CM2:CO2"/>
    <mergeCell ref="CP2:CR2"/>
    <mergeCell ref="CS2:CU2"/>
    <mergeCell ref="CV2:CX2"/>
    <mergeCell ref="CY2:DA2"/>
    <mergeCell ref="BX2:BZ2"/>
    <mergeCell ref="CA2:CC2"/>
    <mergeCell ref="CD2:CF2"/>
    <mergeCell ref="CG2:CI2"/>
    <mergeCell ref="CJ2:CL2"/>
    <mergeCell ref="BI2:BK2"/>
    <mergeCell ref="BL2:BN2"/>
    <mergeCell ref="BO2:BQ2"/>
    <mergeCell ref="BR2:BT2"/>
    <mergeCell ref="BU2:BW2"/>
    <mergeCell ref="AT2:AV2"/>
    <mergeCell ref="AW2:AY2"/>
    <mergeCell ref="AZ2:BB2"/>
    <mergeCell ref="BC2:BE2"/>
    <mergeCell ref="BF2:BH2"/>
    <mergeCell ref="AE2:AG2"/>
    <mergeCell ref="AH2:AJ2"/>
    <mergeCell ref="AK2:AM2"/>
    <mergeCell ref="AN2:AP2"/>
    <mergeCell ref="AQ2:AS2"/>
    <mergeCell ref="P2:R2"/>
    <mergeCell ref="S2:U2"/>
    <mergeCell ref="V2:X2"/>
    <mergeCell ref="Y2:AA2"/>
    <mergeCell ref="AB2:AD2"/>
    <mergeCell ref="A2:C2"/>
    <mergeCell ref="D2:F2"/>
    <mergeCell ref="G2:I2"/>
    <mergeCell ref="J2:L2"/>
    <mergeCell ref="M2:O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59E6A-CC8D-49B1-8F6E-B2D168CE859E}">
  <sheetPr codeName="Sheet12"/>
  <dimension ref="A1:M50"/>
  <sheetViews>
    <sheetView zoomScale="80" zoomScaleNormal="80" workbookViewId="0"/>
  </sheetViews>
  <sheetFormatPr defaultColWidth="9.140625" defaultRowHeight="14.85" customHeight="1"/>
  <cols>
    <col min="1" max="1" width="64.85546875" style="27" customWidth="1"/>
    <col min="2" max="3" width="13.5703125" style="11" customWidth="1"/>
    <col min="4" max="4" width="14.42578125" style="11" customWidth="1"/>
    <col min="5" max="9" width="9.140625" style="11"/>
    <col min="10" max="10" width="55.42578125" style="11" customWidth="1"/>
    <col min="11" max="13" width="9.140625" style="11"/>
    <col min="14" max="14" width="106.5703125" style="11" customWidth="1"/>
    <col min="15" max="16384" width="9.140625" style="11"/>
  </cols>
  <sheetData>
    <row r="1" spans="1:13" ht="39.950000000000003" customHeight="1">
      <c r="A1" s="78" t="s">
        <v>9</v>
      </c>
      <c r="B1" s="87"/>
      <c r="C1" s="87"/>
      <c r="D1" s="78"/>
    </row>
    <row r="2" spans="1:13" ht="39.950000000000003" customHeight="1" thickBot="1">
      <c r="A2" s="822" t="s">
        <v>995</v>
      </c>
      <c r="B2" s="822"/>
      <c r="C2" s="822"/>
      <c r="D2" s="57"/>
    </row>
    <row r="3" spans="1:13" ht="14.85" customHeight="1">
      <c r="A3" s="10"/>
      <c r="B3" s="10"/>
      <c r="C3" s="10"/>
      <c r="D3" s="10"/>
    </row>
    <row r="4" spans="1:13" ht="14.85" customHeight="1">
      <c r="A4" s="618" t="s">
        <v>980</v>
      </c>
      <c r="B4" s="112"/>
      <c r="C4" s="112"/>
      <c r="D4" s="112"/>
    </row>
    <row r="5" spans="1:13" ht="25.5">
      <c r="A5" s="626"/>
      <c r="B5" s="626"/>
      <c r="C5" s="626" t="s">
        <v>974</v>
      </c>
      <c r="D5" s="626" t="s">
        <v>973</v>
      </c>
    </row>
    <row r="6" spans="1:13" ht="12.75">
      <c r="A6" s="120" t="s">
        <v>319</v>
      </c>
      <c r="B6" s="71"/>
      <c r="C6" s="51">
        <v>927.1</v>
      </c>
      <c r="D6" s="52">
        <v>989.8</v>
      </c>
    </row>
    <row r="7" spans="1:13" ht="12.75">
      <c r="A7" s="95" t="s">
        <v>320</v>
      </c>
      <c r="B7" s="96"/>
      <c r="C7" s="51">
        <v>1.2</v>
      </c>
      <c r="D7" s="52">
        <v>1.4</v>
      </c>
    </row>
    <row r="8" spans="1:13" ht="12.75">
      <c r="A8" s="79" t="s">
        <v>321</v>
      </c>
      <c r="B8" s="113"/>
      <c r="C8" s="66">
        <v>928.3</v>
      </c>
      <c r="D8" s="67">
        <v>991.2</v>
      </c>
    </row>
    <row r="9" spans="1:13" ht="12.75">
      <c r="A9" s="95" t="s">
        <v>43</v>
      </c>
      <c r="B9" s="96"/>
      <c r="C9" s="51">
        <v>-677.8</v>
      </c>
      <c r="D9" s="52">
        <v>-801.5</v>
      </c>
    </row>
    <row r="10" spans="1:13" ht="12.75">
      <c r="A10" s="95" t="s">
        <v>47</v>
      </c>
      <c r="B10" s="96"/>
      <c r="C10" s="51">
        <v>-30.3</v>
      </c>
      <c r="D10" s="52">
        <v>-28.3</v>
      </c>
    </row>
    <row r="11" spans="1:13" ht="12.75">
      <c r="A11" s="95" t="s">
        <v>322</v>
      </c>
      <c r="B11" s="96"/>
      <c r="C11" s="51">
        <v>-8.5</v>
      </c>
      <c r="D11" s="52">
        <v>-6.2</v>
      </c>
    </row>
    <row r="12" spans="1:13" ht="12.75">
      <c r="A12" s="99" t="s">
        <v>145</v>
      </c>
      <c r="B12" s="91"/>
      <c r="C12" s="245">
        <v>-16.399999999999999</v>
      </c>
      <c r="D12" s="246">
        <v>-63.6</v>
      </c>
    </row>
    <row r="13" spans="1:13" ht="12.75">
      <c r="A13" s="478" t="s">
        <v>52</v>
      </c>
      <c r="B13" s="620"/>
      <c r="C13" s="475">
        <v>-733</v>
      </c>
      <c r="D13" s="476">
        <v>-899.6</v>
      </c>
    </row>
    <row r="14" spans="1:13" s="18" customFormat="1" ht="12.75">
      <c r="A14" s="79" t="s">
        <v>323</v>
      </c>
      <c r="B14" s="266"/>
      <c r="C14" s="66">
        <v>195.3</v>
      </c>
      <c r="D14" s="67">
        <v>91.6</v>
      </c>
      <c r="J14" s="11"/>
      <c r="K14" s="11"/>
      <c r="L14" s="11"/>
      <c r="M14" s="11"/>
    </row>
    <row r="15" spans="1:13" ht="12.75">
      <c r="A15" s="95" t="s">
        <v>49</v>
      </c>
      <c r="B15" s="96"/>
      <c r="C15" s="51">
        <v>-37.5</v>
      </c>
      <c r="D15" s="52">
        <v>-33.799999999999997</v>
      </c>
    </row>
    <row r="16" spans="1:13" ht="25.5">
      <c r="A16" s="95" t="s">
        <v>51</v>
      </c>
      <c r="B16" s="96"/>
      <c r="C16" s="51">
        <v>-1.2</v>
      </c>
      <c r="D16" s="52">
        <v>-0.6</v>
      </c>
    </row>
    <row r="17" spans="1:4" ht="12.75">
      <c r="A17" s="79" t="s">
        <v>997</v>
      </c>
      <c r="B17" s="113"/>
      <c r="C17" s="66">
        <v>156.6</v>
      </c>
      <c r="D17" s="67">
        <v>57.2</v>
      </c>
    </row>
    <row r="18" spans="1:4" ht="12.75">
      <c r="A18" s="95" t="s">
        <v>324</v>
      </c>
      <c r="B18" s="96"/>
      <c r="C18" s="51">
        <v>2.6</v>
      </c>
      <c r="D18" s="52">
        <v>3</v>
      </c>
    </row>
    <row r="19" spans="1:4" ht="12.75">
      <c r="A19" s="95" t="s">
        <v>325</v>
      </c>
      <c r="B19" s="96"/>
      <c r="C19" s="51">
        <v>-11.3</v>
      </c>
      <c r="D19" s="52">
        <v>-7.9</v>
      </c>
    </row>
    <row r="20" spans="1:4" ht="12.75">
      <c r="A20" s="623" t="s">
        <v>326</v>
      </c>
      <c r="B20" s="267"/>
      <c r="C20" s="624">
        <v>-8.6999999999999993</v>
      </c>
      <c r="D20" s="625">
        <v>-4.9000000000000004</v>
      </c>
    </row>
    <row r="21" spans="1:4" ht="12.75">
      <c r="A21" s="478" t="s">
        <v>327</v>
      </c>
      <c r="B21" s="620"/>
      <c r="C21" s="475">
        <v>147.9</v>
      </c>
      <c r="D21" s="476">
        <v>52.3</v>
      </c>
    </row>
    <row r="22" spans="1:4" ht="12.75">
      <c r="A22" s="100" t="s">
        <v>328</v>
      </c>
      <c r="B22" s="101"/>
      <c r="C22" s="51">
        <v>-17</v>
      </c>
      <c r="D22" s="265">
        <v>-15.6</v>
      </c>
    </row>
    <row r="23" spans="1:4" ht="12.75">
      <c r="A23" s="99" t="s">
        <v>329</v>
      </c>
      <c r="B23" s="91"/>
      <c r="C23" s="245">
        <v>-3.7</v>
      </c>
      <c r="D23" s="246">
        <v>10.1</v>
      </c>
    </row>
    <row r="24" spans="1:4" ht="12.75">
      <c r="A24" s="619" t="s">
        <v>330</v>
      </c>
      <c r="B24" s="620"/>
      <c r="C24" s="475">
        <v>127.2</v>
      </c>
      <c r="D24" s="476">
        <v>46.8</v>
      </c>
    </row>
    <row r="25" spans="1:4" ht="12.75">
      <c r="A25" s="71" t="s">
        <v>331</v>
      </c>
      <c r="B25" s="101"/>
      <c r="C25" s="51"/>
      <c r="D25" s="52"/>
    </row>
    <row r="26" spans="1:4" ht="12.75">
      <c r="A26" s="95" t="s">
        <v>332</v>
      </c>
      <c r="B26" s="96"/>
      <c r="C26" s="51">
        <v>127.2</v>
      </c>
      <c r="D26" s="52">
        <v>46.8</v>
      </c>
    </row>
    <row r="27" spans="1:4" ht="12.75">
      <c r="A27" s="95" t="s">
        <v>333</v>
      </c>
      <c r="B27" s="96"/>
      <c r="C27" s="51" t="s">
        <v>98</v>
      </c>
      <c r="D27" s="52" t="s">
        <v>98</v>
      </c>
    </row>
    <row r="28" spans="1:4" ht="12.75">
      <c r="A28" s="268"/>
    </row>
    <row r="29" spans="1:4" ht="12.75">
      <c r="A29" s="79" t="s">
        <v>334</v>
      </c>
      <c r="C29" s="269"/>
      <c r="D29" s="269"/>
    </row>
    <row r="30" spans="1:4" ht="25.5">
      <c r="A30" s="79" t="s">
        <v>335</v>
      </c>
      <c r="B30" s="113"/>
      <c r="C30" s="66"/>
      <c r="D30" s="67"/>
    </row>
    <row r="31" spans="1:4" ht="12.75">
      <c r="A31" s="99" t="s">
        <v>336</v>
      </c>
      <c r="B31" s="91"/>
      <c r="C31" s="245">
        <v>0.6</v>
      </c>
      <c r="D31" s="246" t="s">
        <v>98</v>
      </c>
    </row>
    <row r="32" spans="1:4" ht="25.5">
      <c r="A32" s="619" t="s">
        <v>337</v>
      </c>
      <c r="B32" s="620"/>
      <c r="C32" s="475">
        <v>0.6</v>
      </c>
      <c r="D32" s="476" t="s">
        <v>98</v>
      </c>
    </row>
    <row r="33" spans="1:9" ht="25.5">
      <c r="A33" s="79" t="s">
        <v>338</v>
      </c>
      <c r="B33" s="266"/>
      <c r="C33" s="66"/>
      <c r="D33" s="67"/>
    </row>
    <row r="34" spans="1:9" ht="25.5">
      <c r="A34" s="95" t="s">
        <v>339</v>
      </c>
      <c r="B34" s="113"/>
      <c r="C34" s="51">
        <v>-116.1</v>
      </c>
      <c r="D34" s="52">
        <v>108</v>
      </c>
    </row>
    <row r="35" spans="1:9" ht="12.75">
      <c r="A35" s="95" t="s">
        <v>340</v>
      </c>
      <c r="B35" s="113"/>
      <c r="C35" s="51">
        <v>-30.8</v>
      </c>
      <c r="D35" s="52">
        <v>45.6</v>
      </c>
    </row>
    <row r="36" spans="1:9" ht="12.75">
      <c r="A36" s="99" t="s">
        <v>341</v>
      </c>
      <c r="B36" s="91"/>
      <c r="C36" s="245">
        <v>2.4</v>
      </c>
      <c r="D36" s="246">
        <v>-0.2</v>
      </c>
    </row>
    <row r="37" spans="1:9" ht="25.5">
      <c r="A37" s="478" t="s">
        <v>342</v>
      </c>
      <c r="B37" s="620"/>
      <c r="C37" s="475">
        <v>-144.5</v>
      </c>
      <c r="D37" s="476">
        <v>153.4</v>
      </c>
    </row>
    <row r="38" spans="1:9" ht="12.75">
      <c r="A38" s="478" t="s">
        <v>343</v>
      </c>
      <c r="B38" s="620"/>
      <c r="C38" s="475">
        <v>-143.9</v>
      </c>
      <c r="D38" s="476">
        <v>153.4</v>
      </c>
    </row>
    <row r="39" spans="1:9" ht="12.75">
      <c r="A39" s="512" t="s">
        <v>344</v>
      </c>
      <c r="B39" s="622"/>
      <c r="C39" s="508">
        <v>-16.7</v>
      </c>
      <c r="D39" s="509">
        <v>200.2</v>
      </c>
    </row>
    <row r="40" spans="1:9" ht="12.75">
      <c r="A40" s="71" t="s">
        <v>331</v>
      </c>
      <c r="B40" s="101"/>
      <c r="C40" s="51"/>
      <c r="D40" s="52"/>
    </row>
    <row r="41" spans="1:9" ht="12.75">
      <c r="A41" s="95" t="s">
        <v>332</v>
      </c>
      <c r="B41" s="96"/>
      <c r="C41" s="51">
        <v>-16.7</v>
      </c>
      <c r="D41" s="52">
        <v>200.2</v>
      </c>
    </row>
    <row r="42" spans="1:9" ht="12.75">
      <c r="A42" s="95" t="s">
        <v>333</v>
      </c>
      <c r="B42" s="96"/>
      <c r="C42" s="51" t="s">
        <v>98</v>
      </c>
      <c r="D42" s="52" t="s">
        <v>98</v>
      </c>
    </row>
    <row r="43" spans="1:9" ht="12.75">
      <c r="A43" s="95"/>
      <c r="B43" s="96"/>
      <c r="C43" s="107"/>
      <c r="D43" s="108"/>
    </row>
    <row r="44" spans="1:9" ht="12.75">
      <c r="A44" s="116" t="s">
        <v>345</v>
      </c>
      <c r="B44" s="113"/>
      <c r="C44" s="117">
        <v>1.76</v>
      </c>
      <c r="D44" s="118">
        <v>0.64</v>
      </c>
    </row>
    <row r="45" spans="1:9" ht="12.75">
      <c r="A45" s="116" t="s">
        <v>346</v>
      </c>
      <c r="B45" s="113"/>
      <c r="C45" s="117">
        <v>1.76</v>
      </c>
      <c r="D45" s="118">
        <v>0.64</v>
      </c>
    </row>
    <row r="46" spans="1:9" ht="12.75">
      <c r="A46" s="116" t="s">
        <v>347</v>
      </c>
      <c r="B46" s="113"/>
      <c r="C46" s="114">
        <v>72388960</v>
      </c>
      <c r="D46" s="115">
        <v>73040514</v>
      </c>
      <c r="E46" s="10"/>
      <c r="F46" s="10"/>
      <c r="G46" s="10"/>
      <c r="H46" s="10"/>
      <c r="I46" s="10"/>
    </row>
    <row r="47" spans="1:9" ht="12.75">
      <c r="A47" s="200"/>
      <c r="B47" s="10"/>
      <c r="C47" s="10"/>
      <c r="D47" s="10"/>
      <c r="E47" s="10"/>
      <c r="F47" s="10"/>
      <c r="G47" s="10"/>
      <c r="H47" s="10"/>
      <c r="I47" s="10"/>
    </row>
    <row r="48" spans="1:9" ht="14.1" customHeight="1">
      <c r="B48" s="27"/>
      <c r="C48" s="27"/>
      <c r="D48" s="27"/>
      <c r="E48" s="27"/>
      <c r="F48" s="27"/>
      <c r="G48" s="27"/>
      <c r="H48" s="27"/>
      <c r="I48" s="27"/>
    </row>
    <row r="49" spans="2:9" ht="12.75">
      <c r="B49" s="27"/>
      <c r="C49" s="27"/>
      <c r="D49" s="27"/>
      <c r="E49" s="27"/>
      <c r="F49" s="27"/>
      <c r="G49" s="27"/>
      <c r="H49" s="27"/>
      <c r="I49" s="27"/>
    </row>
    <row r="50" spans="2:9" ht="14.85" customHeight="1">
      <c r="B50" s="27"/>
      <c r="C50" s="27"/>
      <c r="D50" s="27"/>
      <c r="E50" s="27"/>
      <c r="F50" s="27"/>
      <c r="G50" s="27"/>
      <c r="H50" s="27"/>
      <c r="I50" s="27"/>
    </row>
  </sheetData>
  <mergeCells count="1">
    <mergeCell ref="A2:C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B2A1E-3D69-49B9-ABE0-B853A18F9DDD}">
  <sheetPr codeName="Sheet13">
    <pageSetUpPr autoPageBreaks="0"/>
  </sheetPr>
  <dimension ref="A1:K54"/>
  <sheetViews>
    <sheetView zoomScale="80" zoomScaleNormal="80" workbookViewId="0"/>
  </sheetViews>
  <sheetFormatPr defaultColWidth="9.140625" defaultRowHeight="14.85" customHeight="1"/>
  <cols>
    <col min="1" max="1" width="55.5703125" style="27" customWidth="1"/>
    <col min="2" max="2" width="12.5703125" style="11" customWidth="1"/>
    <col min="3" max="4" width="15" style="11" customWidth="1"/>
    <col min="5" max="5" width="9.140625" style="11"/>
    <col min="6" max="6" width="9.140625" style="11" customWidth="1"/>
    <col min="7" max="7" width="73.5703125" style="11" customWidth="1"/>
    <col min="8" max="16384" width="9.140625" style="11"/>
  </cols>
  <sheetData>
    <row r="1" spans="1:4" ht="39.950000000000003" customHeight="1">
      <c r="A1" s="78" t="s">
        <v>9</v>
      </c>
      <c r="B1" s="87"/>
      <c r="C1" s="87"/>
      <c r="D1" s="78"/>
    </row>
    <row r="2" spans="1:4" ht="39.950000000000003" customHeight="1" thickBot="1">
      <c r="A2" s="822" t="s">
        <v>996</v>
      </c>
      <c r="B2" s="822"/>
      <c r="C2" s="822"/>
      <c r="D2" s="57"/>
    </row>
    <row r="3" spans="1:4" ht="14.85" customHeight="1">
      <c r="A3" s="26"/>
      <c r="B3" s="10"/>
      <c r="C3" s="10"/>
      <c r="D3" s="10"/>
    </row>
    <row r="4" spans="1:4" ht="14.85" customHeight="1">
      <c r="A4" s="618" t="s">
        <v>981</v>
      </c>
      <c r="B4" s="112"/>
      <c r="C4" s="112"/>
      <c r="D4" s="112"/>
    </row>
    <row r="5" spans="1:4" ht="12.75">
      <c r="A5" s="589"/>
      <c r="B5" s="589"/>
      <c r="C5" s="589" t="s">
        <v>620</v>
      </c>
      <c r="D5" s="589" t="s">
        <v>619</v>
      </c>
    </row>
    <row r="6" spans="1:4" ht="12.75">
      <c r="A6" s="79" t="s">
        <v>348</v>
      </c>
      <c r="B6" s="79"/>
      <c r="C6" s="66"/>
      <c r="D6" s="67"/>
    </row>
    <row r="7" spans="1:4" ht="12.75">
      <c r="A7" s="95" t="s">
        <v>330</v>
      </c>
      <c r="B7" s="96"/>
      <c r="C7" s="51">
        <v>127.2</v>
      </c>
      <c r="D7" s="52">
        <v>46.8</v>
      </c>
    </row>
    <row r="8" spans="1:4" ht="25.5">
      <c r="A8" s="79" t="s">
        <v>349</v>
      </c>
      <c r="B8" s="113"/>
      <c r="C8" s="66"/>
      <c r="D8" s="67"/>
    </row>
    <row r="9" spans="1:4" ht="12.75">
      <c r="A9" s="95" t="s">
        <v>350</v>
      </c>
      <c r="B9" s="113"/>
      <c r="C9" s="51">
        <v>40.4</v>
      </c>
      <c r="D9" s="52">
        <v>36.6</v>
      </c>
    </row>
    <row r="10" spans="1:4" ht="12.75">
      <c r="A10" s="95" t="s">
        <v>351</v>
      </c>
      <c r="B10" s="96"/>
      <c r="C10" s="51">
        <v>1.1000000000000001</v>
      </c>
      <c r="D10" s="52">
        <v>40.299999999999997</v>
      </c>
    </row>
    <row r="11" spans="1:4" ht="12.75">
      <c r="A11" s="95" t="s">
        <v>352</v>
      </c>
      <c r="B11" s="96"/>
      <c r="C11" s="51" t="s">
        <v>98</v>
      </c>
      <c r="D11" s="52">
        <v>-2.4</v>
      </c>
    </row>
    <row r="12" spans="1:4" ht="12.75">
      <c r="A12" s="95" t="s">
        <v>353</v>
      </c>
      <c r="B12" s="96"/>
      <c r="C12" s="51">
        <v>0.2</v>
      </c>
      <c r="D12" s="52">
        <v>0.6</v>
      </c>
    </row>
    <row r="13" spans="1:4" ht="12.75">
      <c r="A13" s="95" t="s">
        <v>354</v>
      </c>
      <c r="B13" s="96"/>
      <c r="C13" s="51">
        <v>20.7</v>
      </c>
      <c r="D13" s="52">
        <v>5.5</v>
      </c>
    </row>
    <row r="14" spans="1:4" ht="12.75">
      <c r="A14" s="95" t="s">
        <v>355</v>
      </c>
      <c r="B14" s="96"/>
      <c r="C14" s="51">
        <v>-2.9</v>
      </c>
      <c r="D14" s="52">
        <v>-2.8</v>
      </c>
    </row>
    <row r="15" spans="1:4" ht="12.75">
      <c r="A15" s="95" t="s">
        <v>356</v>
      </c>
      <c r="B15" s="96"/>
      <c r="C15" s="51">
        <v>24.4</v>
      </c>
      <c r="D15" s="52">
        <v>-13.6</v>
      </c>
    </row>
    <row r="16" spans="1:4" ht="25.5">
      <c r="A16" s="95" t="s">
        <v>357</v>
      </c>
      <c r="B16" s="96"/>
      <c r="C16" s="51">
        <v>-85.2</v>
      </c>
      <c r="D16" s="52" t="s">
        <v>98</v>
      </c>
    </row>
    <row r="17" spans="1:4" ht="25.5">
      <c r="A17" s="95" t="s">
        <v>358</v>
      </c>
      <c r="B17" s="96"/>
      <c r="C17" s="51">
        <v>1.1000000000000001</v>
      </c>
      <c r="D17" s="52">
        <v>0.5</v>
      </c>
    </row>
    <row r="18" spans="1:4" ht="12.75">
      <c r="A18" s="95" t="s">
        <v>359</v>
      </c>
      <c r="B18" s="96"/>
      <c r="C18" s="51">
        <v>-1.7</v>
      </c>
      <c r="D18" s="52">
        <v>-0.2</v>
      </c>
    </row>
    <row r="19" spans="1:4" ht="12.75">
      <c r="A19" s="95" t="s">
        <v>360</v>
      </c>
      <c r="B19" s="96"/>
      <c r="C19" s="51">
        <v>7.5</v>
      </c>
      <c r="D19" s="52">
        <v>6.7</v>
      </c>
    </row>
    <row r="20" spans="1:4" ht="12.75">
      <c r="A20" s="99" t="s">
        <v>361</v>
      </c>
      <c r="B20" s="91"/>
      <c r="C20" s="245">
        <v>2.9</v>
      </c>
      <c r="D20" s="246">
        <v>0.9</v>
      </c>
    </row>
    <row r="21" spans="1:4" ht="12.75">
      <c r="A21" s="481" t="s">
        <v>1000</v>
      </c>
      <c r="B21" s="627"/>
      <c r="C21" s="483"/>
      <c r="D21" s="484"/>
    </row>
    <row r="22" spans="1:4" ht="12.75">
      <c r="A22" s="95" t="s">
        <v>362</v>
      </c>
      <c r="B22" s="96"/>
      <c r="C22" s="51">
        <v>105.4</v>
      </c>
      <c r="D22" s="52">
        <v>-74.400000000000006</v>
      </c>
    </row>
    <row r="23" spans="1:4" ht="25.5">
      <c r="A23" s="95" t="s">
        <v>363</v>
      </c>
      <c r="B23" s="96"/>
      <c r="C23" s="51">
        <v>469.3</v>
      </c>
      <c r="D23" s="52">
        <v>-203.9</v>
      </c>
    </row>
    <row r="24" spans="1:4" ht="39" customHeight="1">
      <c r="A24" s="95" t="s">
        <v>364</v>
      </c>
      <c r="B24" s="96"/>
      <c r="C24" s="51" t="s">
        <v>609</v>
      </c>
      <c r="D24" s="52">
        <v>189.4</v>
      </c>
    </row>
    <row r="25" spans="1:4" ht="12.75">
      <c r="A25" s="76" t="s">
        <v>365</v>
      </c>
      <c r="B25" s="91"/>
      <c r="C25" s="245">
        <v>-5.8</v>
      </c>
      <c r="D25" s="246">
        <v>-0.4</v>
      </c>
    </row>
    <row r="26" spans="1:4" ht="12.75">
      <c r="A26" s="478" t="s">
        <v>366</v>
      </c>
      <c r="B26" s="620"/>
      <c r="C26" s="475">
        <v>364.8</v>
      </c>
      <c r="D26" s="476">
        <v>29.6</v>
      </c>
    </row>
    <row r="27" spans="1:4" ht="12.75">
      <c r="A27" s="214" t="s">
        <v>367</v>
      </c>
      <c r="B27" s="266"/>
      <c r="C27" s="66"/>
      <c r="D27" s="67"/>
    </row>
    <row r="28" spans="1:4" ht="12.75">
      <c r="A28" s="215" t="s">
        <v>368</v>
      </c>
      <c r="B28" s="96"/>
      <c r="C28" s="51">
        <v>-122.3</v>
      </c>
      <c r="D28" s="52">
        <v>-70.400000000000006</v>
      </c>
    </row>
    <row r="29" spans="1:4" ht="25.5">
      <c r="A29" s="215" t="s">
        <v>369</v>
      </c>
      <c r="B29" s="96"/>
      <c r="C29" s="51">
        <v>0.3</v>
      </c>
      <c r="D29" s="52">
        <v>0.4</v>
      </c>
    </row>
    <row r="30" spans="1:4" ht="12.75">
      <c r="A30" s="215" t="s">
        <v>370</v>
      </c>
      <c r="B30" s="96"/>
      <c r="C30" s="51">
        <v>-2.8</v>
      </c>
      <c r="D30" s="52" t="s">
        <v>98</v>
      </c>
    </row>
    <row r="31" spans="1:4" ht="12.75">
      <c r="A31" s="215" t="s">
        <v>999</v>
      </c>
      <c r="B31" s="96"/>
      <c r="C31" s="51">
        <v>-10.199999999999999</v>
      </c>
      <c r="D31" s="52" t="s">
        <v>98</v>
      </c>
    </row>
    <row r="32" spans="1:4" ht="12.75">
      <c r="A32" s="215" t="s">
        <v>998</v>
      </c>
      <c r="B32" s="96"/>
    </row>
    <row r="33" spans="1:11" ht="12.75">
      <c r="A33" s="215" t="s">
        <v>132</v>
      </c>
      <c r="B33" s="96"/>
      <c r="C33" s="51">
        <v>5.2</v>
      </c>
      <c r="D33" s="52">
        <v>5.0999999999999996</v>
      </c>
    </row>
    <row r="34" spans="1:11" ht="12.75">
      <c r="A34" s="215" t="s">
        <v>128</v>
      </c>
      <c r="B34" s="96"/>
      <c r="C34" s="51">
        <v>0.2</v>
      </c>
      <c r="D34" s="52">
        <v>0.1</v>
      </c>
    </row>
    <row r="35" spans="1:11" ht="12.75">
      <c r="A35" s="215" t="s">
        <v>371</v>
      </c>
      <c r="B35" s="96"/>
      <c r="C35" s="51">
        <v>0.3</v>
      </c>
      <c r="D35" s="52">
        <v>0.4</v>
      </c>
    </row>
    <row r="36" spans="1:11" ht="12.75">
      <c r="A36" s="628" t="s">
        <v>372</v>
      </c>
      <c r="B36" s="91"/>
      <c r="C36" s="264">
        <v>-0.3</v>
      </c>
      <c r="D36" s="265">
        <v>-1.4</v>
      </c>
    </row>
    <row r="37" spans="1:11" ht="12.75">
      <c r="A37" s="629" t="s">
        <v>373</v>
      </c>
      <c r="B37" s="620"/>
      <c r="C37" s="475">
        <v>-129.6</v>
      </c>
      <c r="D37" s="476">
        <v>-65.8</v>
      </c>
    </row>
    <row r="38" spans="1:11" ht="12.75">
      <c r="A38" s="214" t="s">
        <v>374</v>
      </c>
      <c r="B38" s="266"/>
      <c r="C38" s="66"/>
      <c r="D38" s="67"/>
    </row>
    <row r="39" spans="1:11" ht="12.75">
      <c r="A39" s="215" t="s">
        <v>375</v>
      </c>
      <c r="B39" s="96"/>
      <c r="C39" s="51">
        <v>173.5</v>
      </c>
      <c r="D39" s="52">
        <v>73</v>
      </c>
    </row>
    <row r="40" spans="1:11" ht="12.75">
      <c r="A40" s="215" t="s">
        <v>376</v>
      </c>
      <c r="B40" s="96"/>
      <c r="C40" s="51">
        <v>-155.69999999999999</v>
      </c>
      <c r="D40" s="52">
        <v>-2.8</v>
      </c>
    </row>
    <row r="41" spans="1:11" ht="12.75">
      <c r="A41" s="215" t="s">
        <v>377</v>
      </c>
      <c r="B41" s="96"/>
      <c r="C41" s="51">
        <v>-172.9</v>
      </c>
      <c r="D41" s="52" t="s">
        <v>98</v>
      </c>
    </row>
    <row r="42" spans="1:11" ht="12.75">
      <c r="A42" s="215" t="s">
        <v>378</v>
      </c>
      <c r="B42" s="96"/>
      <c r="C42" s="51">
        <v>-1.8</v>
      </c>
      <c r="D42" s="52">
        <v>-1.6</v>
      </c>
    </row>
    <row r="43" spans="1:11" ht="12.75">
      <c r="A43" s="628" t="s">
        <v>129</v>
      </c>
      <c r="B43" s="91"/>
      <c r="C43" s="264">
        <v>-4.2</v>
      </c>
      <c r="D43" s="265">
        <v>-2.1</v>
      </c>
    </row>
    <row r="44" spans="1:11" ht="12.75">
      <c r="A44" s="630" t="s">
        <v>379</v>
      </c>
      <c r="B44" s="601"/>
      <c r="C44" s="515">
        <v>-161.1</v>
      </c>
      <c r="D44" s="516">
        <v>66.5</v>
      </c>
    </row>
    <row r="45" spans="1:11" ht="25.5">
      <c r="A45" s="619" t="s">
        <v>380</v>
      </c>
      <c r="B45" s="620"/>
      <c r="C45" s="475">
        <v>74.099999999999994</v>
      </c>
      <c r="D45" s="476">
        <v>30.3</v>
      </c>
    </row>
    <row r="46" spans="1:11" ht="12.75">
      <c r="A46" s="631" t="s">
        <v>381</v>
      </c>
      <c r="B46" s="632"/>
      <c r="C46" s="633">
        <v>694.1</v>
      </c>
      <c r="D46" s="634">
        <v>449.1</v>
      </c>
    </row>
    <row r="47" spans="1:11" ht="12.75">
      <c r="A47" s="621" t="s">
        <v>382</v>
      </c>
      <c r="B47" s="622"/>
      <c r="C47" s="508">
        <v>768.2</v>
      </c>
      <c r="D47" s="509">
        <v>479.4</v>
      </c>
    </row>
    <row r="48" spans="1:11" ht="12.75">
      <c r="A48" s="188"/>
      <c r="B48" s="10"/>
      <c r="C48" s="10"/>
      <c r="D48" s="10"/>
      <c r="E48" s="10"/>
      <c r="J48" s="10"/>
      <c r="K48" s="10"/>
    </row>
    <row r="49" spans="1:8" ht="14.1" customHeight="1">
      <c r="A49" s="823"/>
      <c r="B49" s="823"/>
      <c r="C49" s="823"/>
      <c r="D49" s="823"/>
      <c r="E49" s="823"/>
      <c r="F49" s="823"/>
      <c r="G49" s="823"/>
      <c r="H49" s="823"/>
    </row>
    <row r="50" spans="1:8" ht="20.100000000000001" customHeight="1">
      <c r="A50" s="823"/>
      <c r="B50" s="823"/>
      <c r="C50" s="823"/>
      <c r="D50" s="823"/>
      <c r="E50" s="823"/>
      <c r="F50" s="823"/>
      <c r="G50" s="823"/>
      <c r="H50" s="823"/>
    </row>
    <row r="51" spans="1:8" ht="20.100000000000001" customHeight="1">
      <c r="A51" s="823"/>
      <c r="B51" s="823"/>
      <c r="C51" s="823"/>
      <c r="D51" s="823"/>
      <c r="E51" s="823"/>
      <c r="F51" s="823"/>
      <c r="G51" s="823"/>
      <c r="H51" s="823"/>
    </row>
    <row r="52" spans="1:8" ht="19.350000000000001" customHeight="1">
      <c r="A52" s="823"/>
      <c r="B52" s="823"/>
      <c r="C52" s="823"/>
      <c r="D52" s="823"/>
      <c r="E52" s="823"/>
      <c r="F52" s="823"/>
      <c r="G52" s="823"/>
      <c r="H52" s="823"/>
    </row>
    <row r="53" spans="1:8" ht="14.85" customHeight="1">
      <c r="A53" s="188"/>
      <c r="B53" s="188"/>
      <c r="C53" s="188"/>
      <c r="D53" s="188"/>
      <c r="E53" s="188"/>
      <c r="F53" s="188"/>
      <c r="G53" s="188"/>
    </row>
    <row r="54" spans="1:8" ht="14.85" customHeight="1">
      <c r="A54" s="188"/>
      <c r="B54" s="188"/>
      <c r="C54" s="188"/>
      <c r="D54" s="188"/>
      <c r="E54" s="188"/>
      <c r="F54" s="188"/>
      <c r="G54" s="188"/>
    </row>
  </sheetData>
  <mergeCells count="2">
    <mergeCell ref="A49:H52"/>
    <mergeCell ref="A2:C2"/>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AEE74-9887-4FEA-96B9-479B801257AC}">
  <sheetPr>
    <tabColor theme="3"/>
  </sheetPr>
  <dimension ref="A1"/>
  <sheetViews>
    <sheetView showGridLines="0" zoomScale="80" zoomScaleNormal="80" workbookViewId="0"/>
  </sheetViews>
  <sheetFormatPr defaultRowHeight="15"/>
  <cols>
    <col min="1" max="1" width="8.42578125" customWidth="1"/>
  </cols>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45730-A61D-462F-A871-29F1A73F05A5}">
  <sheetPr>
    <tabColor theme="5"/>
    <outlinePr summaryRight="0"/>
  </sheetPr>
  <dimension ref="A1:AD30"/>
  <sheetViews>
    <sheetView showGridLines="0" zoomScale="80" zoomScaleNormal="80" workbookViewId="0"/>
  </sheetViews>
  <sheetFormatPr defaultColWidth="13.42578125" defaultRowHeight="12.75"/>
  <cols>
    <col min="1" max="1" width="35.5703125" style="131" customWidth="1"/>
    <col min="2" max="3" width="16.42578125" style="131" customWidth="1"/>
    <col min="4" max="4" width="17.85546875" style="131" customWidth="1"/>
    <col min="5" max="9" width="16.42578125" style="131" customWidth="1"/>
    <col min="10" max="11" width="20.140625" style="131" customWidth="1"/>
    <col min="12" max="13" width="16.42578125" style="131" customWidth="1"/>
    <col min="14" max="16384" width="13.42578125" style="131"/>
  </cols>
  <sheetData>
    <row r="1" spans="1:30" ht="39.75" customHeight="1">
      <c r="A1" s="78" t="s">
        <v>9</v>
      </c>
    </row>
    <row r="2" spans="1:30" ht="39.75" customHeight="1" thickBot="1">
      <c r="A2" s="822" t="s">
        <v>662</v>
      </c>
      <c r="B2" s="822"/>
      <c r="C2" s="822"/>
      <c r="D2" s="822"/>
      <c r="E2" s="822"/>
      <c r="F2" s="822"/>
      <c r="G2" s="822"/>
      <c r="H2" s="822"/>
      <c r="I2" s="822"/>
      <c r="J2" s="822"/>
      <c r="K2" s="822"/>
      <c r="L2" s="822"/>
      <c r="M2" s="636"/>
    </row>
    <row r="4" spans="1:30" s="134" customFormat="1">
      <c r="A4" s="642" t="s">
        <v>383</v>
      </c>
      <c r="B4" s="133"/>
      <c r="E4" s="135"/>
      <c r="F4" s="643"/>
      <c r="H4" s="136"/>
      <c r="L4" s="131"/>
      <c r="M4" s="131"/>
      <c r="N4" s="131"/>
      <c r="O4" s="131"/>
      <c r="P4" s="131"/>
      <c r="Q4" s="131"/>
      <c r="R4" s="131"/>
      <c r="S4" s="131"/>
      <c r="T4" s="131"/>
      <c r="U4" s="131"/>
      <c r="V4" s="131"/>
      <c r="W4" s="131"/>
      <c r="X4" s="131"/>
      <c r="Y4" s="131"/>
      <c r="Z4" s="131"/>
      <c r="AA4" s="131"/>
      <c r="AB4" s="131"/>
      <c r="AC4" s="131"/>
      <c r="AD4" s="131"/>
    </row>
    <row r="5" spans="1:30" s="137" customFormat="1" ht="57" customHeight="1">
      <c r="A5" s="644"/>
      <c r="B5" s="644" t="s">
        <v>384</v>
      </c>
      <c r="C5" s="644" t="s">
        <v>385</v>
      </c>
      <c r="D5" s="644" t="s">
        <v>386</v>
      </c>
      <c r="E5" s="644" t="s">
        <v>387</v>
      </c>
      <c r="F5" s="644" t="s">
        <v>388</v>
      </c>
      <c r="G5" s="644" t="s">
        <v>389</v>
      </c>
      <c r="H5" s="645" t="s">
        <v>390</v>
      </c>
      <c r="I5" s="645" t="s">
        <v>391</v>
      </c>
      <c r="J5" s="644" t="s">
        <v>392</v>
      </c>
      <c r="K5" s="644" t="s">
        <v>554</v>
      </c>
      <c r="L5" s="644" t="s">
        <v>556</v>
      </c>
      <c r="M5" s="645" t="s">
        <v>393</v>
      </c>
      <c r="N5" s="131"/>
      <c r="O5" s="131"/>
      <c r="P5" s="131"/>
      <c r="Q5" s="131"/>
      <c r="R5" s="131"/>
      <c r="S5" s="131"/>
      <c r="T5" s="131"/>
      <c r="U5" s="131"/>
      <c r="V5" s="131"/>
      <c r="W5" s="131"/>
      <c r="X5" s="131"/>
      <c r="Y5" s="131"/>
      <c r="Z5" s="131"/>
      <c r="AA5" s="131"/>
      <c r="AB5" s="131"/>
      <c r="AC5" s="131"/>
      <c r="AD5" s="131"/>
    </row>
    <row r="6" spans="1:30" s="134" customFormat="1" ht="31.5" customHeight="1">
      <c r="A6" s="646" t="s">
        <v>394</v>
      </c>
      <c r="B6" s="647" t="s">
        <v>395</v>
      </c>
      <c r="C6" s="648">
        <v>1</v>
      </c>
      <c r="D6" s="647" t="s">
        <v>396</v>
      </c>
      <c r="E6" s="647" t="s">
        <v>39</v>
      </c>
      <c r="F6" s="647" t="s">
        <v>397</v>
      </c>
      <c r="G6" s="649">
        <v>9.1300000000000008</v>
      </c>
      <c r="H6" s="650">
        <f>AVERAGE('Vėjo ir Saulės duomenys'!I7:T7)*4</f>
        <v>22.910717999999999</v>
      </c>
      <c r="I6" s="648">
        <f t="shared" ref="I6:I12" si="0">H6/(G6*8760)*1000</f>
        <v>0.28645988687002055</v>
      </c>
      <c r="J6" s="651" t="s">
        <v>550</v>
      </c>
      <c r="K6" s="652">
        <v>1</v>
      </c>
      <c r="L6" s="824">
        <f>SUM('Vėjo ir Saulės duomenys'!I25:L25)</f>
        <v>39.744925188090306</v>
      </c>
      <c r="M6" s="653"/>
      <c r="N6" s="131"/>
      <c r="O6" s="131"/>
      <c r="P6" s="131"/>
      <c r="Q6" s="131"/>
      <c r="R6" s="131"/>
      <c r="S6" s="131"/>
      <c r="T6" s="131"/>
      <c r="U6" s="131"/>
      <c r="V6" s="131"/>
      <c r="W6" s="131"/>
      <c r="X6" s="131"/>
      <c r="Y6" s="131"/>
      <c r="Z6" s="131"/>
      <c r="AA6" s="131"/>
      <c r="AB6" s="131"/>
      <c r="AC6" s="131"/>
      <c r="AD6" s="131"/>
    </row>
    <row r="7" spans="1:30" s="134" customFormat="1" ht="31.5" customHeight="1">
      <c r="A7" s="654" t="s">
        <v>398</v>
      </c>
      <c r="B7" s="655" t="s">
        <v>395</v>
      </c>
      <c r="C7" s="656">
        <v>1</v>
      </c>
      <c r="D7" s="655" t="s">
        <v>396</v>
      </c>
      <c r="E7" s="655" t="s">
        <v>39</v>
      </c>
      <c r="F7" s="655">
        <v>2010</v>
      </c>
      <c r="G7" s="657">
        <v>10</v>
      </c>
      <c r="H7" s="658">
        <f>AVERAGE('Vėjo ir Saulės duomenys'!I8:T8)*4</f>
        <v>24.357311666666664</v>
      </c>
      <c r="I7" s="656">
        <f t="shared" si="0"/>
        <v>0.27805150304414</v>
      </c>
      <c r="J7" s="632" t="s">
        <v>550</v>
      </c>
      <c r="K7" s="659">
        <v>0.7</v>
      </c>
      <c r="L7" s="825"/>
      <c r="M7" s="660"/>
      <c r="N7" s="131"/>
      <c r="O7" s="131"/>
      <c r="P7" s="131"/>
      <c r="Q7" s="131"/>
      <c r="R7" s="131"/>
      <c r="S7" s="131"/>
      <c r="T7" s="131"/>
      <c r="U7" s="131"/>
      <c r="V7" s="131"/>
      <c r="W7" s="131"/>
      <c r="X7" s="131"/>
      <c r="Y7" s="131"/>
      <c r="Z7" s="131"/>
      <c r="AA7" s="131"/>
      <c r="AB7" s="131"/>
      <c r="AC7" s="131"/>
      <c r="AD7" s="131"/>
    </row>
    <row r="8" spans="1:30" s="134" customFormat="1" ht="31.5" customHeight="1">
      <c r="A8" s="654" t="s">
        <v>399</v>
      </c>
      <c r="B8" s="655" t="s">
        <v>395</v>
      </c>
      <c r="C8" s="656">
        <v>1</v>
      </c>
      <c r="D8" s="655" t="s">
        <v>396</v>
      </c>
      <c r="E8" s="655" t="s">
        <v>39</v>
      </c>
      <c r="F8" s="655" t="s">
        <v>400</v>
      </c>
      <c r="G8" s="657">
        <v>14.9</v>
      </c>
      <c r="H8" s="658">
        <f>AVERAGE('Vėjo ir Saulės duomenys'!I9:T9)*4</f>
        <v>34.243837666666671</v>
      </c>
      <c r="I8" s="656">
        <f t="shared" si="0"/>
        <v>0.2623566368381805</v>
      </c>
      <c r="J8" s="632" t="s">
        <v>550</v>
      </c>
      <c r="K8" s="659">
        <v>0.73</v>
      </c>
      <c r="L8" s="658">
        <f>SUM('Vėjo ir Saulės duomenys'!I26:L26)</f>
        <v>54.36241610738255</v>
      </c>
      <c r="M8" s="660"/>
      <c r="N8" s="131"/>
      <c r="O8" s="131"/>
      <c r="P8" s="131"/>
      <c r="Q8" s="131"/>
      <c r="R8" s="131"/>
      <c r="S8" s="131"/>
      <c r="T8" s="131"/>
      <c r="U8" s="131"/>
      <c r="V8" s="131"/>
      <c r="W8" s="131"/>
      <c r="X8" s="131"/>
      <c r="Y8" s="131"/>
      <c r="Z8" s="131"/>
      <c r="AA8" s="131"/>
      <c r="AB8" s="131"/>
      <c r="AC8" s="131"/>
      <c r="AD8" s="131"/>
    </row>
    <row r="9" spans="1:30" s="134" customFormat="1" ht="42" customHeight="1">
      <c r="A9" s="654" t="s">
        <v>401</v>
      </c>
      <c r="B9" s="655" t="s">
        <v>395</v>
      </c>
      <c r="C9" s="656">
        <v>1</v>
      </c>
      <c r="D9" s="655" t="s">
        <v>396</v>
      </c>
      <c r="E9" s="655" t="s">
        <v>249</v>
      </c>
      <c r="F9" s="655" t="s">
        <v>402</v>
      </c>
      <c r="G9" s="657">
        <v>18.3</v>
      </c>
      <c r="H9" s="658">
        <f>AVERAGE('Vėjo ir Saulės duomenys'!I10:T10)*4</f>
        <v>52.967185333333333</v>
      </c>
      <c r="I9" s="656">
        <f t="shared" si="0"/>
        <v>0.33040887125616525</v>
      </c>
      <c r="J9" s="632" t="s">
        <v>551</v>
      </c>
      <c r="K9" s="659">
        <v>0.7</v>
      </c>
      <c r="L9" s="658">
        <f>SUM('Vėjo ir Saulės duomenys'!I27:L27)</f>
        <v>40.819672131147541</v>
      </c>
      <c r="M9" s="660"/>
      <c r="N9" s="131"/>
      <c r="O9" s="131"/>
      <c r="P9" s="131"/>
      <c r="Q9" s="131"/>
      <c r="R9" s="131"/>
      <c r="S9" s="131"/>
      <c r="T9" s="131"/>
      <c r="U9" s="131"/>
      <c r="V9" s="131"/>
      <c r="W9" s="131"/>
      <c r="X9" s="131"/>
      <c r="Y9" s="131"/>
      <c r="Z9" s="131"/>
      <c r="AA9" s="131"/>
      <c r="AB9" s="131"/>
      <c r="AC9" s="131"/>
      <c r="AD9" s="131"/>
    </row>
    <row r="10" spans="1:30" s="138" customFormat="1" ht="31.5" customHeight="1">
      <c r="A10" s="654" t="s">
        <v>403</v>
      </c>
      <c r="B10" s="655" t="s">
        <v>395</v>
      </c>
      <c r="C10" s="656">
        <v>1</v>
      </c>
      <c r="D10" s="655" t="s">
        <v>396</v>
      </c>
      <c r="E10" s="655" t="s">
        <v>39</v>
      </c>
      <c r="F10" s="655" t="s">
        <v>404</v>
      </c>
      <c r="G10" s="657">
        <v>24</v>
      </c>
      <c r="H10" s="658">
        <f>AVERAGE('Vėjo ir Saulės duomenys'!I11:T11)*4</f>
        <v>74.991870333333324</v>
      </c>
      <c r="I10" s="656">
        <f t="shared" si="0"/>
        <v>0.35669649131151698</v>
      </c>
      <c r="J10" s="632" t="s">
        <v>550</v>
      </c>
      <c r="K10" s="659">
        <v>0.72</v>
      </c>
      <c r="L10" s="658">
        <f>SUM('Vėjo ir Saulės duomenys'!I28:L28)</f>
        <v>38.791666666666671</v>
      </c>
      <c r="M10" s="660"/>
      <c r="N10" s="131"/>
      <c r="O10" s="131"/>
      <c r="P10" s="131"/>
      <c r="Q10" s="131"/>
      <c r="R10" s="131"/>
      <c r="S10" s="131"/>
      <c r="T10" s="131"/>
      <c r="U10" s="131"/>
      <c r="V10" s="131"/>
      <c r="W10" s="131"/>
      <c r="X10" s="131"/>
      <c r="Y10" s="131"/>
      <c r="Z10" s="131"/>
      <c r="AA10" s="131"/>
      <c r="AB10" s="131"/>
      <c r="AC10" s="131"/>
      <c r="AD10" s="131"/>
    </row>
    <row r="11" spans="1:30" s="134" customFormat="1" ht="31.5" customHeight="1">
      <c r="A11" s="654" t="s">
        <v>405</v>
      </c>
      <c r="B11" s="655" t="s">
        <v>395</v>
      </c>
      <c r="C11" s="656">
        <v>1</v>
      </c>
      <c r="D11" s="655" t="s">
        <v>396</v>
      </c>
      <c r="E11" s="655" t="s">
        <v>79</v>
      </c>
      <c r="F11" s="655" t="s">
        <v>406</v>
      </c>
      <c r="G11" s="657">
        <v>93.9</v>
      </c>
      <c r="H11" s="658">
        <f>AVERAGE('Vėjo ir Saulės duomenys'!I12:N12)*4</f>
        <v>284.59613733333327</v>
      </c>
      <c r="I11" s="656">
        <f t="shared" si="0"/>
        <v>0.34598661907563821</v>
      </c>
      <c r="J11" s="655" t="s">
        <v>552</v>
      </c>
      <c r="K11" s="659">
        <v>1</v>
      </c>
      <c r="L11" s="658">
        <f>SUM('Vėjo ir Saulės duomenys'!I29:L29)</f>
        <v>30.660276890308836</v>
      </c>
      <c r="M11" s="658">
        <v>128</v>
      </c>
      <c r="N11" s="131"/>
      <c r="O11" s="131"/>
      <c r="P11" s="131"/>
      <c r="Q11" s="131"/>
      <c r="R11" s="131"/>
      <c r="S11" s="131"/>
      <c r="T11" s="131"/>
      <c r="U11" s="131"/>
      <c r="V11" s="131"/>
      <c r="W11" s="131"/>
      <c r="X11" s="131"/>
      <c r="Y11" s="131"/>
      <c r="Z11" s="131"/>
      <c r="AA11" s="131"/>
      <c r="AB11" s="131"/>
      <c r="AC11" s="131"/>
      <c r="AD11" s="131"/>
    </row>
    <row r="12" spans="1:30" s="139" customFormat="1" ht="13.5" customHeight="1">
      <c r="A12" s="661" t="s">
        <v>407</v>
      </c>
      <c r="B12" s="662"/>
      <c r="C12" s="663"/>
      <c r="D12" s="662"/>
      <c r="E12" s="662"/>
      <c r="F12" s="662"/>
      <c r="G12" s="664">
        <f>SUM(G6:G11)</f>
        <v>170.23000000000002</v>
      </c>
      <c r="H12" s="665">
        <f>SUM(H6:H11)</f>
        <v>494.06706033333325</v>
      </c>
      <c r="I12" s="666">
        <f t="shared" si="0"/>
        <v>0.33131850645080319</v>
      </c>
      <c r="J12" s="662"/>
      <c r="K12" s="667">
        <f>+SUMPRODUCT(K6:K11,G6:G11)/G12</f>
        <v>0.88701756447159719</v>
      </c>
      <c r="L12" s="658"/>
      <c r="M12" s="665">
        <v>128</v>
      </c>
      <c r="N12" s="131"/>
      <c r="O12" s="131"/>
      <c r="P12" s="131"/>
      <c r="Q12" s="131"/>
      <c r="R12" s="131"/>
      <c r="S12" s="131"/>
      <c r="T12" s="131"/>
      <c r="U12" s="131"/>
      <c r="V12" s="131"/>
      <c r="W12" s="131"/>
      <c r="X12" s="131"/>
      <c r="Y12" s="131"/>
      <c r="Z12" s="131"/>
      <c r="AA12" s="131"/>
      <c r="AB12" s="131"/>
      <c r="AC12" s="131"/>
      <c r="AD12" s="131"/>
    </row>
    <row r="13" spans="1:30" s="134" customFormat="1" ht="31.5" customHeight="1">
      <c r="A13" s="654" t="s">
        <v>557</v>
      </c>
      <c r="B13" s="655" t="s">
        <v>395</v>
      </c>
      <c r="C13" s="656">
        <v>1</v>
      </c>
      <c r="D13" s="655" t="s">
        <v>396</v>
      </c>
      <c r="E13" s="655" t="s">
        <v>39</v>
      </c>
      <c r="F13" s="655" t="s">
        <v>232</v>
      </c>
      <c r="G13" s="657">
        <v>63</v>
      </c>
      <c r="H13" s="658">
        <f>'Vėjo ir Saulės duomenys'!I13</f>
        <v>8.5535100000000011</v>
      </c>
      <c r="I13" s="668"/>
      <c r="J13" s="632" t="s">
        <v>550</v>
      </c>
      <c r="K13" s="659">
        <v>0.65</v>
      </c>
      <c r="L13" s="658" t="s">
        <v>408</v>
      </c>
      <c r="M13" s="660" t="s">
        <v>409</v>
      </c>
      <c r="N13" s="131"/>
      <c r="O13" s="131"/>
      <c r="P13" s="131"/>
      <c r="Q13" s="131"/>
      <c r="R13" s="131"/>
      <c r="S13" s="131"/>
      <c r="T13" s="131"/>
      <c r="U13" s="131"/>
      <c r="V13" s="131"/>
      <c r="W13" s="131"/>
      <c r="X13" s="131"/>
      <c r="Y13" s="131"/>
      <c r="Z13" s="131"/>
      <c r="AA13" s="131"/>
      <c r="AB13" s="131"/>
      <c r="AC13" s="131"/>
      <c r="AD13" s="131"/>
    </row>
    <row r="14" spans="1:30" s="134" customFormat="1" ht="13.5" customHeight="1">
      <c r="A14" s="654" t="s">
        <v>410</v>
      </c>
      <c r="B14" s="655" t="s">
        <v>395</v>
      </c>
      <c r="C14" s="656">
        <v>1</v>
      </c>
      <c r="D14" s="655" t="s">
        <v>396</v>
      </c>
      <c r="E14" s="655" t="s">
        <v>79</v>
      </c>
      <c r="F14" s="655" t="s">
        <v>982</v>
      </c>
      <c r="G14" s="657">
        <v>50</v>
      </c>
      <c r="H14" s="658"/>
      <c r="I14" s="668"/>
      <c r="J14" s="655" t="s">
        <v>552</v>
      </c>
      <c r="K14" s="659">
        <v>1</v>
      </c>
      <c r="L14" s="658"/>
      <c r="M14" s="658">
        <v>75</v>
      </c>
      <c r="N14" s="131"/>
      <c r="O14" s="131"/>
      <c r="P14" s="131"/>
      <c r="Q14" s="131"/>
      <c r="R14" s="131"/>
      <c r="S14" s="131"/>
      <c r="T14" s="131"/>
      <c r="U14" s="131"/>
      <c r="V14" s="131"/>
      <c r="W14" s="131"/>
      <c r="X14" s="131"/>
      <c r="Y14" s="131"/>
      <c r="Z14" s="131"/>
      <c r="AA14" s="131"/>
      <c r="AB14" s="131"/>
      <c r="AC14" s="131"/>
      <c r="AD14" s="131"/>
    </row>
    <row r="15" spans="1:30" s="134" customFormat="1" ht="13.5" customHeight="1">
      <c r="A15" s="654" t="s">
        <v>411</v>
      </c>
      <c r="B15" s="655" t="s">
        <v>395</v>
      </c>
      <c r="C15" s="656">
        <v>1</v>
      </c>
      <c r="D15" s="655" t="s">
        <v>396</v>
      </c>
      <c r="E15" s="655" t="s">
        <v>79</v>
      </c>
      <c r="F15" s="655" t="s">
        <v>412</v>
      </c>
      <c r="G15" s="657">
        <v>137</v>
      </c>
      <c r="H15" s="658"/>
      <c r="I15" s="668"/>
      <c r="J15" s="655" t="s">
        <v>552</v>
      </c>
      <c r="K15" s="659">
        <v>0.35</v>
      </c>
      <c r="L15" s="658"/>
      <c r="M15" s="658">
        <v>240</v>
      </c>
      <c r="N15" s="131"/>
      <c r="O15" s="131"/>
      <c r="P15" s="131"/>
      <c r="Q15" s="131"/>
      <c r="R15" s="131"/>
      <c r="S15" s="131"/>
      <c r="T15" s="131"/>
      <c r="U15" s="131"/>
      <c r="V15" s="131"/>
      <c r="W15" s="131"/>
      <c r="X15" s="131"/>
      <c r="Y15" s="131"/>
      <c r="Z15" s="131"/>
      <c r="AA15" s="131"/>
      <c r="AB15" s="131"/>
      <c r="AC15" s="131"/>
      <c r="AD15" s="131"/>
    </row>
    <row r="16" spans="1:30" s="134" customFormat="1" ht="13.5" customHeight="1">
      <c r="A16" s="654" t="s">
        <v>413</v>
      </c>
      <c r="B16" s="655" t="s">
        <v>414</v>
      </c>
      <c r="C16" s="656">
        <v>1</v>
      </c>
      <c r="D16" s="655" t="s">
        <v>396</v>
      </c>
      <c r="E16" s="655" t="s">
        <v>79</v>
      </c>
      <c r="F16" s="655" t="s">
        <v>415</v>
      </c>
      <c r="G16" s="657">
        <v>40</v>
      </c>
      <c r="H16" s="658"/>
      <c r="I16" s="668"/>
      <c r="J16" s="655" t="s">
        <v>552</v>
      </c>
      <c r="K16" s="659">
        <v>1</v>
      </c>
      <c r="L16" s="658"/>
      <c r="M16" s="658">
        <v>30</v>
      </c>
      <c r="N16" s="131"/>
      <c r="O16" s="131"/>
      <c r="P16" s="131"/>
      <c r="Q16" s="131"/>
      <c r="R16" s="131"/>
      <c r="S16" s="131"/>
      <c r="T16" s="131"/>
      <c r="U16" s="131"/>
      <c r="V16" s="131"/>
      <c r="W16" s="131"/>
      <c r="X16" s="131"/>
      <c r="Y16" s="131"/>
      <c r="Z16" s="131"/>
      <c r="AA16" s="131"/>
      <c r="AB16" s="131"/>
      <c r="AC16" s="131"/>
      <c r="AD16" s="131"/>
    </row>
    <row r="17" spans="1:30" s="134" customFormat="1" ht="13.5" customHeight="1">
      <c r="A17" s="654" t="s">
        <v>549</v>
      </c>
      <c r="B17" s="655" t="s">
        <v>414</v>
      </c>
      <c r="C17" s="656">
        <v>1</v>
      </c>
      <c r="D17" s="655" t="s">
        <v>396</v>
      </c>
      <c r="E17" s="655" t="s">
        <v>39</v>
      </c>
      <c r="F17" s="655" t="s">
        <v>412</v>
      </c>
      <c r="G17" s="657">
        <v>22.1</v>
      </c>
      <c r="H17" s="658"/>
      <c r="I17" s="668"/>
      <c r="J17" s="655" t="s">
        <v>553</v>
      </c>
      <c r="K17" s="659">
        <v>0</v>
      </c>
      <c r="L17" s="658"/>
      <c r="M17" s="658">
        <v>16</v>
      </c>
      <c r="N17" s="131"/>
      <c r="O17" s="131"/>
      <c r="P17" s="131"/>
      <c r="Q17" s="131"/>
      <c r="R17" s="131"/>
      <c r="S17" s="131"/>
      <c r="T17" s="131"/>
      <c r="U17" s="131"/>
      <c r="V17" s="131"/>
      <c r="W17" s="131"/>
      <c r="X17" s="131"/>
      <c r="Y17" s="131"/>
      <c r="Z17" s="131"/>
      <c r="AA17" s="131"/>
      <c r="AB17" s="131"/>
      <c r="AC17" s="131"/>
      <c r="AD17" s="131"/>
    </row>
    <row r="18" spans="1:30" s="139" customFormat="1" ht="13.5" customHeight="1" collapsed="1">
      <c r="A18" s="661" t="s">
        <v>416</v>
      </c>
      <c r="B18" s="662"/>
      <c r="C18" s="663"/>
      <c r="D18" s="662"/>
      <c r="E18" s="662"/>
      <c r="F18" s="662"/>
      <c r="G18" s="664">
        <f>SUM(G13:G17)</f>
        <v>312.10000000000002</v>
      </c>
      <c r="H18" s="664"/>
      <c r="I18" s="669"/>
      <c r="J18" s="662"/>
      <c r="K18" s="667">
        <f>+SUMPRODUCT(K13:K17,G13:G17)/G18</f>
        <v>0.57321371355334827</v>
      </c>
      <c r="L18" s="658"/>
      <c r="M18" s="662" t="s">
        <v>559</v>
      </c>
      <c r="N18" s="131"/>
      <c r="O18" s="131"/>
      <c r="P18" s="131"/>
      <c r="Q18" s="131"/>
      <c r="R18" s="131"/>
      <c r="S18" s="131"/>
      <c r="T18" s="131"/>
      <c r="U18" s="131"/>
      <c r="V18" s="131"/>
      <c r="W18" s="131"/>
      <c r="X18" s="131"/>
      <c r="Y18" s="131"/>
      <c r="Z18" s="131"/>
      <c r="AA18" s="131"/>
      <c r="AB18" s="131"/>
      <c r="AC18" s="131"/>
      <c r="AD18" s="131"/>
    </row>
    <row r="19" spans="1:30" ht="13.5" customHeight="1">
      <c r="A19" s="140" t="s">
        <v>417</v>
      </c>
    </row>
    <row r="20" spans="1:30" ht="13.5" customHeight="1">
      <c r="A20" s="140" t="s">
        <v>555</v>
      </c>
      <c r="L20" s="141"/>
    </row>
    <row r="21" spans="1:30" ht="13.5" customHeight="1">
      <c r="A21" s="151" t="s">
        <v>558</v>
      </c>
    </row>
    <row r="22" spans="1:30" ht="13.5" customHeight="1"/>
    <row r="23" spans="1:30" ht="13.5" customHeight="1"/>
    <row r="24" spans="1:30" ht="13.5" customHeight="1"/>
    <row r="25" spans="1:30" ht="13.5" customHeight="1"/>
    <row r="26" spans="1:30" ht="13.5" customHeight="1"/>
    <row r="27" spans="1:30" ht="13.5" customHeight="1"/>
    <row r="28" spans="1:30" ht="13.5" customHeight="1"/>
    <row r="29" spans="1:30" ht="13.5" customHeight="1"/>
    <row r="30" spans="1:30" ht="13.5" customHeight="1"/>
  </sheetData>
  <mergeCells count="5">
    <mergeCell ref="L6:L7"/>
    <mergeCell ref="A2:C2"/>
    <mergeCell ref="D2:F2"/>
    <mergeCell ref="G2:I2"/>
    <mergeCell ref="J2:L2"/>
  </mergeCells>
  <phoneticPr fontId="75" type="noConversion"/>
  <conditionalFormatting sqref="H8:H10 H12">
    <cfRule type="expression" dxfId="1296" priority="128">
      <formula>#REF!=0</formula>
    </cfRule>
  </conditionalFormatting>
  <conditionalFormatting sqref="F13 F11 J11:K11 G8:G12">
    <cfRule type="expression" dxfId="1295" priority="127">
      <formula>#REF!=0</formula>
    </cfRule>
  </conditionalFormatting>
  <conditionalFormatting sqref="J11:K11">
    <cfRule type="expression" dxfId="1294" priority="124">
      <formula>#REF!=0</formula>
    </cfRule>
  </conditionalFormatting>
  <conditionalFormatting sqref="F8">
    <cfRule type="expression" dxfId="1293" priority="123">
      <formula>#REF!=0</formula>
    </cfRule>
  </conditionalFormatting>
  <conditionalFormatting sqref="F9">
    <cfRule type="expression" dxfId="1292" priority="122">
      <formula>#REF!=0</formula>
    </cfRule>
  </conditionalFormatting>
  <conditionalFormatting sqref="F10:F11">
    <cfRule type="expression" dxfId="1291" priority="121">
      <formula>#REF!=0</formula>
    </cfRule>
  </conditionalFormatting>
  <conditionalFormatting sqref="J12:K12">
    <cfRule type="expression" dxfId="1290" priority="118">
      <formula>#REF!=0</formula>
    </cfRule>
  </conditionalFormatting>
  <conditionalFormatting sqref="F12">
    <cfRule type="expression" dxfId="1289" priority="117">
      <formula>#REF!=0</formula>
    </cfRule>
  </conditionalFormatting>
  <conditionalFormatting sqref="J18:K18">
    <cfRule type="expression" dxfId="1288" priority="112">
      <formula>#REF!=0</formula>
    </cfRule>
  </conditionalFormatting>
  <conditionalFormatting sqref="F18">
    <cfRule type="expression" dxfId="1287" priority="111">
      <formula>#REF!=0</formula>
    </cfRule>
  </conditionalFormatting>
  <conditionalFormatting sqref="D18">
    <cfRule type="expression" dxfId="1286" priority="110">
      <formula>O18=0</formula>
    </cfRule>
  </conditionalFormatting>
  <conditionalFormatting sqref="M6:M10">
    <cfRule type="expression" dxfId="1285" priority="108">
      <formula>AE6=0</formula>
    </cfRule>
  </conditionalFormatting>
  <conditionalFormatting sqref="M6:M10">
    <cfRule type="expression" dxfId="1284" priority="109">
      <formula>AC6=0</formula>
    </cfRule>
  </conditionalFormatting>
  <conditionalFormatting sqref="C12 C18">
    <cfRule type="expression" dxfId="1283" priority="132">
      <formula>M12=0</formula>
    </cfRule>
  </conditionalFormatting>
  <conditionalFormatting sqref="M11">
    <cfRule type="expression" dxfId="1282" priority="95">
      <formula>#REF!=0</formula>
    </cfRule>
  </conditionalFormatting>
  <conditionalFormatting sqref="D8:D13">
    <cfRule type="expression" dxfId="1281" priority="93">
      <formula>U8=0</formula>
    </cfRule>
  </conditionalFormatting>
  <conditionalFormatting sqref="G18:H18">
    <cfRule type="expression" dxfId="1280" priority="91">
      <formula>#REF!=0</formula>
    </cfRule>
  </conditionalFormatting>
  <conditionalFormatting sqref="G13">
    <cfRule type="expression" dxfId="1279" priority="90">
      <formula>#REF!=0</formula>
    </cfRule>
  </conditionalFormatting>
  <conditionalFormatting sqref="M12">
    <cfRule type="expression" dxfId="1278" priority="88">
      <formula>#REF!=0</formula>
    </cfRule>
  </conditionalFormatting>
  <conditionalFormatting sqref="H11">
    <cfRule type="expression" dxfId="1277" priority="87">
      <formula>#REF!=0</formula>
    </cfRule>
  </conditionalFormatting>
  <conditionalFormatting sqref="D6:D7">
    <cfRule type="expression" dxfId="1276" priority="51">
      <formula>O6=0</formula>
    </cfRule>
  </conditionalFormatting>
  <conditionalFormatting sqref="L6 L8:L10">
    <cfRule type="expression" dxfId="1275" priority="45">
      <formula>#REF!=0</formula>
    </cfRule>
  </conditionalFormatting>
  <conditionalFormatting sqref="L11">
    <cfRule type="expression" dxfId="1274" priority="44">
      <formula>#REF!=0</formula>
    </cfRule>
  </conditionalFormatting>
  <conditionalFormatting sqref="L12:L13 L18">
    <cfRule type="expression" dxfId="1273" priority="43">
      <formula>#REF!=0</formula>
    </cfRule>
  </conditionalFormatting>
  <conditionalFormatting sqref="G6:G7">
    <cfRule type="expression" dxfId="1272" priority="41">
      <formula>#REF!=0</formula>
    </cfRule>
  </conditionalFormatting>
  <conditionalFormatting sqref="F6:F7">
    <cfRule type="expression" dxfId="1271" priority="40">
      <formula>#REF!=0</formula>
    </cfRule>
  </conditionalFormatting>
  <conditionalFormatting sqref="H6:H7">
    <cfRule type="expression" dxfId="1270" priority="39">
      <formula>#REF!=0</formula>
    </cfRule>
  </conditionalFormatting>
  <conditionalFormatting sqref="J6:K6 K6:K18">
    <cfRule type="expression" dxfId="1269" priority="35">
      <formula>#REF!=0</formula>
    </cfRule>
  </conditionalFormatting>
  <conditionalFormatting sqref="F14:F17 H14:H17">
    <cfRule type="expression" dxfId="1268" priority="23">
      <formula>#REF!=0</formula>
    </cfRule>
  </conditionalFormatting>
  <conditionalFormatting sqref="D14:D17">
    <cfRule type="expression" dxfId="1267" priority="21">
      <formula>U14=0</formula>
    </cfRule>
  </conditionalFormatting>
  <conditionalFormatting sqref="G14:G17">
    <cfRule type="expression" dxfId="1266" priority="18">
      <formula>#REF!=0</formula>
    </cfRule>
  </conditionalFormatting>
  <conditionalFormatting sqref="L14:L17">
    <cfRule type="expression" dxfId="1265" priority="17">
      <formula>#REF!=0</formula>
    </cfRule>
  </conditionalFormatting>
  <conditionalFormatting sqref="J9:K9">
    <cfRule type="expression" dxfId="1264" priority="14">
      <formula>#REF!=0</formula>
    </cfRule>
  </conditionalFormatting>
  <conditionalFormatting sqref="M13">
    <cfRule type="expression" dxfId="1263" priority="10">
      <formula>AE13=0</formula>
    </cfRule>
  </conditionalFormatting>
  <conditionalFormatting sqref="M13">
    <cfRule type="expression" dxfId="1262" priority="11">
      <formula>AC13=0</formula>
    </cfRule>
  </conditionalFormatting>
  <conditionalFormatting sqref="M18">
    <cfRule type="expression" dxfId="1261" priority="9">
      <formula>#REF!=0</formula>
    </cfRule>
  </conditionalFormatting>
  <conditionalFormatting sqref="M14:M17">
    <cfRule type="expression" dxfId="1260" priority="8">
      <formula>#REF!=0</formula>
    </cfRule>
  </conditionalFormatting>
  <conditionalFormatting sqref="H13">
    <cfRule type="expression" dxfId="1259" priority="7">
      <formula>#REF!=0</formula>
    </cfRule>
  </conditionalFormatting>
  <conditionalFormatting sqref="J7:K8">
    <cfRule type="expression" dxfId="1258" priority="6">
      <formula>#REF!=0</formula>
    </cfRule>
  </conditionalFormatting>
  <conditionalFormatting sqref="J10:K10">
    <cfRule type="expression" dxfId="1257" priority="5">
      <formula>#REF!=0</formula>
    </cfRule>
  </conditionalFormatting>
  <conditionalFormatting sqref="J14:K17">
    <cfRule type="expression" dxfId="1256" priority="4">
      <formula>#REF!=0</formula>
    </cfRule>
  </conditionalFormatting>
  <conditionalFormatting sqref="J14:K17">
    <cfRule type="expression" dxfId="1255" priority="3">
      <formula>#REF!=0</formula>
    </cfRule>
  </conditionalFormatting>
  <conditionalFormatting sqref="J13:K13">
    <cfRule type="expression" dxfId="1254" priority="2">
      <formula>#REF!=0</formula>
    </cfRule>
  </conditionalFormatting>
  <conditionalFormatting sqref="K18">
    <cfRule type="expression" dxfId="1253" priority="1">
      <formula>#REF!=0</formula>
    </cfRule>
  </conditionalFormatting>
  <conditionalFormatting sqref="D4">
    <cfRule type="expression" dxfId="1252" priority="1087">
      <formula>#REF!=0</formula>
    </cfRule>
  </conditionalFormatting>
  <conditionalFormatting sqref="E4">
    <cfRule type="expression" dxfId="1251" priority="1088">
      <formula>#REF!=0</formula>
    </cfRule>
  </conditionalFormatting>
  <conditionalFormatting sqref="F4">
    <cfRule type="expression" dxfId="1250" priority="1091">
      <formula>#REF!=0</formula>
    </cfRule>
  </conditionalFormatting>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F7479-35A7-4D5A-ACE0-348C1A758462}">
  <sheetPr>
    <tabColor theme="5"/>
    <outlinePr summaryBelow="0"/>
  </sheetPr>
  <dimension ref="A1:U11"/>
  <sheetViews>
    <sheetView showGridLines="0" zoomScale="80" zoomScaleNormal="80" workbookViewId="0"/>
  </sheetViews>
  <sheetFormatPr defaultColWidth="13.42578125" defaultRowHeight="12.75"/>
  <cols>
    <col min="1" max="1" width="35.5703125" style="131" customWidth="1"/>
    <col min="2" max="10" width="16.42578125" style="131" customWidth="1"/>
    <col min="11" max="11" width="19.42578125" style="131" customWidth="1"/>
    <col min="12" max="15" width="16.42578125" style="131" customWidth="1"/>
    <col min="16" max="16384" width="13.42578125" style="131"/>
  </cols>
  <sheetData>
    <row r="1" spans="1:21" ht="39.75" customHeight="1">
      <c r="A1" s="78" t="s">
        <v>9</v>
      </c>
    </row>
    <row r="2" spans="1:21" ht="39.75" customHeight="1" thickBot="1">
      <c r="A2" s="822" t="s">
        <v>651</v>
      </c>
      <c r="B2" s="822"/>
      <c r="C2" s="822"/>
      <c r="D2" s="822"/>
      <c r="E2" s="822"/>
      <c r="F2" s="822"/>
      <c r="G2" s="822"/>
      <c r="H2" s="822"/>
      <c r="I2" s="822"/>
      <c r="J2" s="822"/>
      <c r="K2" s="822"/>
      <c r="L2" s="822"/>
      <c r="M2" s="822"/>
      <c r="N2" s="822"/>
      <c r="O2" s="822"/>
    </row>
    <row r="3" spans="1:21" ht="15" customHeight="1">
      <c r="A3" s="16"/>
      <c r="B3" s="16"/>
      <c r="C3" s="16"/>
      <c r="D3" s="16"/>
      <c r="E3" s="16"/>
      <c r="F3" s="16"/>
      <c r="G3" s="16"/>
      <c r="H3" s="16"/>
      <c r="I3" s="136"/>
      <c r="J3" s="16"/>
      <c r="K3" s="16"/>
      <c r="L3" s="16"/>
      <c r="M3" s="16"/>
      <c r="N3" s="16"/>
      <c r="O3" s="16"/>
    </row>
    <row r="4" spans="1:21" s="134" customFormat="1" ht="13.5" customHeight="1">
      <c r="A4" s="672" t="s">
        <v>418</v>
      </c>
      <c r="B4" s="643"/>
      <c r="C4" s="643"/>
      <c r="D4" s="643"/>
      <c r="E4" s="643"/>
      <c r="F4" s="643"/>
      <c r="G4" s="643"/>
      <c r="H4" s="673"/>
      <c r="I4" s="674" t="s">
        <v>419</v>
      </c>
      <c r="J4" s="674"/>
      <c r="K4" s="674"/>
      <c r="L4" s="674"/>
      <c r="M4" s="675" t="s">
        <v>420</v>
      </c>
      <c r="N4" s="675"/>
      <c r="O4" s="675"/>
      <c r="P4" s="143"/>
    </row>
    <row r="5" spans="1:21" s="137" customFormat="1" ht="71.099999999999994" customHeight="1">
      <c r="A5" s="644"/>
      <c r="B5" s="644" t="s">
        <v>384</v>
      </c>
      <c r="C5" s="644" t="s">
        <v>385</v>
      </c>
      <c r="D5" s="644" t="s">
        <v>386</v>
      </c>
      <c r="E5" s="644" t="s">
        <v>387</v>
      </c>
      <c r="F5" s="644" t="s">
        <v>388</v>
      </c>
      <c r="G5" s="644" t="s">
        <v>421</v>
      </c>
      <c r="H5" s="644" t="s">
        <v>422</v>
      </c>
      <c r="I5" s="644" t="s">
        <v>423</v>
      </c>
      <c r="J5" s="644" t="s">
        <v>424</v>
      </c>
      <c r="K5" s="644" t="s">
        <v>392</v>
      </c>
      <c r="L5" s="644" t="s">
        <v>554</v>
      </c>
      <c r="M5" s="644" t="s">
        <v>425</v>
      </c>
      <c r="N5" s="644" t="s">
        <v>426</v>
      </c>
      <c r="O5" s="644" t="s">
        <v>427</v>
      </c>
      <c r="P5" s="142"/>
      <c r="Q5" s="134"/>
    </row>
    <row r="6" spans="1:21" s="134" customFormat="1" ht="13.5" customHeight="1">
      <c r="A6" s="684" t="s">
        <v>187</v>
      </c>
      <c r="B6" s="685" t="s">
        <v>428</v>
      </c>
      <c r="C6" s="686">
        <v>1</v>
      </c>
      <c r="D6" s="685" t="s">
        <v>396</v>
      </c>
      <c r="E6" s="685" t="s">
        <v>39</v>
      </c>
      <c r="F6" s="685" t="s">
        <v>429</v>
      </c>
      <c r="G6" s="685"/>
      <c r="H6" s="690">
        <v>900</v>
      </c>
      <c r="I6" s="687">
        <f>+AVERAGE('Hidro duomenys'!I8:M8)*4</f>
        <v>468.73699999999997</v>
      </c>
      <c r="J6" s="686">
        <f>I6/(H6*8760)*1000</f>
        <v>5.9454211060375441E-2</v>
      </c>
      <c r="K6" s="685" t="s">
        <v>553</v>
      </c>
      <c r="L6" s="686">
        <v>0</v>
      </c>
      <c r="M6" s="685">
        <v>14.7</v>
      </c>
      <c r="N6" s="691">
        <v>3.9899999999999998E-2</v>
      </c>
      <c r="O6" s="685">
        <v>1.3</v>
      </c>
      <c r="P6" s="143"/>
      <c r="Q6" s="131"/>
    </row>
    <row r="7" spans="1:21" ht="30.6" customHeight="1">
      <c r="A7" s="684" t="s">
        <v>430</v>
      </c>
      <c r="B7" s="685" t="s">
        <v>431</v>
      </c>
      <c r="C7" s="686">
        <v>1</v>
      </c>
      <c r="D7" s="685" t="s">
        <v>396</v>
      </c>
      <c r="E7" s="685" t="s">
        <v>39</v>
      </c>
      <c r="F7" s="685" t="s">
        <v>432</v>
      </c>
      <c r="G7" s="685" t="s">
        <v>433</v>
      </c>
      <c r="H7" s="687">
        <v>100.8</v>
      </c>
      <c r="I7" s="687">
        <f>+AVERAGE('Hidro duomenys'!I9:M9)*4</f>
        <v>311.05624</v>
      </c>
      <c r="J7" s="686">
        <f>I7/(H7*8760)*1000</f>
        <v>0.35226888091614117</v>
      </c>
      <c r="K7" s="688" t="s">
        <v>550</v>
      </c>
      <c r="L7" s="686">
        <v>0.75</v>
      </c>
      <c r="M7" s="689"/>
      <c r="N7" s="689"/>
      <c r="O7" s="689"/>
    </row>
    <row r="8" spans="1:21" s="139" customFormat="1" ht="13.5" customHeight="1">
      <c r="A8" s="676" t="s">
        <v>52</v>
      </c>
      <c r="B8" s="677" t="s">
        <v>431</v>
      </c>
      <c r="C8" s="678"/>
      <c r="D8" s="677"/>
      <c r="E8" s="677"/>
      <c r="F8" s="677"/>
      <c r="G8" s="677"/>
      <c r="H8" s="679">
        <f>SUM(H6:H7)</f>
        <v>1000.8</v>
      </c>
      <c r="I8" s="680">
        <f>SUM(I6:I7)</f>
        <v>779.79323999999997</v>
      </c>
      <c r="J8" s="681">
        <f>(I6*J6+I7*J7)/I8</f>
        <v>0.17625674992590323</v>
      </c>
      <c r="K8" s="681"/>
      <c r="L8" s="681"/>
      <c r="M8" s="682">
        <f>SUM(M6:M7)</f>
        <v>14.7</v>
      </c>
      <c r="N8" s="683"/>
      <c r="O8" s="682">
        <f>SUM(O6:O7)</f>
        <v>1.3</v>
      </c>
      <c r="P8" s="144"/>
    </row>
    <row r="9" spans="1:21" ht="13.5" customHeight="1">
      <c r="A9" s="140" t="s">
        <v>434</v>
      </c>
    </row>
    <row r="10" spans="1:21" s="134" customFormat="1" ht="13.5" customHeight="1">
      <c r="A10" s="140" t="s">
        <v>435</v>
      </c>
      <c r="B10" s="145"/>
      <c r="C10" s="143"/>
      <c r="D10" s="143"/>
      <c r="E10" s="143"/>
      <c r="F10" s="143"/>
      <c r="G10" s="143"/>
      <c r="H10" s="146"/>
      <c r="I10" s="146"/>
      <c r="J10" s="143"/>
      <c r="K10" s="143"/>
      <c r="L10" s="143"/>
      <c r="M10" s="143"/>
      <c r="N10" s="143"/>
      <c r="O10" s="143"/>
      <c r="P10" s="143"/>
      <c r="Q10" s="131"/>
      <c r="R10" s="131"/>
      <c r="S10" s="131"/>
      <c r="T10" s="131"/>
      <c r="U10" s="131"/>
    </row>
    <row r="11" spans="1:21" s="134" customFormat="1" ht="13.5" customHeight="1">
      <c r="A11" s="131"/>
      <c r="B11" s="131"/>
      <c r="C11" s="131"/>
      <c r="D11" s="131"/>
      <c r="E11" s="131"/>
      <c r="F11" s="131"/>
      <c r="G11" s="131"/>
      <c r="H11" s="131"/>
      <c r="I11" s="131"/>
      <c r="J11" s="131"/>
      <c r="K11" s="131"/>
      <c r="L11" s="131"/>
      <c r="M11" s="131"/>
      <c r="N11" s="131"/>
      <c r="O11" s="131"/>
      <c r="P11" s="143"/>
      <c r="Q11" s="131"/>
      <c r="R11" s="131"/>
      <c r="S11" s="131"/>
      <c r="T11" s="131"/>
      <c r="U11" s="131"/>
    </row>
  </sheetData>
  <mergeCells count="5">
    <mergeCell ref="A2:C2"/>
    <mergeCell ref="D2:F2"/>
    <mergeCell ref="G2:I2"/>
    <mergeCell ref="J2:L2"/>
    <mergeCell ref="M2:O2"/>
  </mergeCells>
  <conditionalFormatting sqref="B4:G4">
    <cfRule type="expression" dxfId="1249" priority="30">
      <formula>#REF!=0</formula>
    </cfRule>
  </conditionalFormatting>
  <conditionalFormatting sqref="G6:G7">
    <cfRule type="expression" dxfId="1248" priority="28">
      <formula>#REF!=0</formula>
    </cfRule>
  </conditionalFormatting>
  <conditionalFormatting sqref="G8">
    <cfRule type="expression" dxfId="1247" priority="27">
      <formula>#REF!=0</formula>
    </cfRule>
  </conditionalFormatting>
  <conditionalFormatting sqref="F6">
    <cfRule type="expression" dxfId="1246" priority="25">
      <formula>#REF!=0</formula>
    </cfRule>
  </conditionalFormatting>
  <conditionalFormatting sqref="N8">
    <cfRule type="expression" dxfId="1245" priority="24">
      <formula>V8=0</formula>
    </cfRule>
  </conditionalFormatting>
  <conditionalFormatting sqref="D6:D8">
    <cfRule type="expression" dxfId="1244" priority="31">
      <formula>#REF!=0</formula>
    </cfRule>
  </conditionalFormatting>
  <conditionalFormatting sqref="I8">
    <cfRule type="expression" dxfId="1243" priority="7">
      <formula>#REF!=0</formula>
    </cfRule>
  </conditionalFormatting>
  <conditionalFormatting sqref="I8">
    <cfRule type="expression" dxfId="1242" priority="8">
      <formula>#REF!=0</formula>
    </cfRule>
  </conditionalFormatting>
  <conditionalFormatting sqref="J8:L8">
    <cfRule type="expression" dxfId="1241" priority="5">
      <formula>#REF!=0</formula>
    </cfRule>
  </conditionalFormatting>
  <conditionalFormatting sqref="J8:L8">
    <cfRule type="expression" dxfId="1240" priority="6">
      <formula>#REF!=0</formula>
    </cfRule>
  </conditionalFormatting>
  <conditionalFormatting sqref="C8">
    <cfRule type="expression" dxfId="1239" priority="953">
      <formula>#REF!=0</formula>
    </cfRule>
  </conditionalFormatting>
  <conditionalFormatting sqref="K6">
    <cfRule type="expression" dxfId="1238" priority="3">
      <formula>#REF!=0</formula>
    </cfRule>
  </conditionalFormatting>
  <conditionalFormatting sqref="K6">
    <cfRule type="expression" dxfId="1237" priority="2">
      <formula>#REF!=0</formula>
    </cfRule>
  </conditionalFormatting>
  <conditionalFormatting sqref="K7">
    <cfRule type="expression" dxfId="1236" priority="1">
      <formula>#REF!=0</formula>
    </cfRule>
  </conditionalFormatting>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561D2-5358-4BE2-AB68-495D1663FA7F}">
  <sheetPr>
    <tabColor theme="5"/>
    <outlinePr summaryBelow="0"/>
  </sheetPr>
  <dimension ref="A1:Z28"/>
  <sheetViews>
    <sheetView showGridLines="0" zoomScale="80" zoomScaleNormal="80" workbookViewId="0"/>
  </sheetViews>
  <sheetFormatPr defaultColWidth="9.42578125" defaultRowHeight="12.75"/>
  <cols>
    <col min="1" max="1" width="35.5703125" style="131" customWidth="1"/>
    <col min="2" max="2" width="19.42578125" style="131" customWidth="1"/>
    <col min="3" max="3" width="16.42578125" style="131" customWidth="1"/>
    <col min="4" max="4" width="17.140625" style="131" customWidth="1"/>
    <col min="5" max="16" width="16.42578125" style="131" customWidth="1"/>
    <col min="17" max="45" width="13.42578125" style="131" customWidth="1"/>
    <col min="46" max="16384" width="9.42578125" style="131"/>
  </cols>
  <sheetData>
    <row r="1" spans="1:26" ht="39.75" customHeight="1">
      <c r="A1" s="78" t="s">
        <v>9</v>
      </c>
    </row>
    <row r="2" spans="1:26" ht="39.75" customHeight="1" thickBot="1">
      <c r="A2" s="822" t="s">
        <v>663</v>
      </c>
      <c r="B2" s="822"/>
      <c r="C2" s="822"/>
      <c r="D2" s="822"/>
      <c r="E2" s="822"/>
      <c r="F2" s="822"/>
      <c r="G2" s="822"/>
      <c r="H2" s="822"/>
      <c r="I2" s="822"/>
      <c r="J2" s="822"/>
      <c r="K2" s="822"/>
      <c r="L2" s="822"/>
      <c r="M2" s="822"/>
      <c r="N2" s="822"/>
      <c r="O2" s="822"/>
      <c r="P2" s="636"/>
      <c r="Q2" s="147"/>
      <c r="R2" s="147"/>
      <c r="S2" s="147"/>
      <c r="T2" s="147"/>
    </row>
    <row r="3" spans="1:26" ht="13.5" customHeight="1">
      <c r="A3" s="16"/>
      <c r="B3" s="16"/>
      <c r="C3" s="16"/>
      <c r="D3" s="16"/>
      <c r="E3" s="16"/>
      <c r="F3" s="16"/>
      <c r="G3" s="16"/>
      <c r="H3" s="16"/>
      <c r="I3" s="16"/>
      <c r="J3" s="16"/>
      <c r="K3" s="16"/>
      <c r="L3" s="16"/>
      <c r="M3" s="16"/>
      <c r="N3" s="16"/>
      <c r="O3" s="16"/>
      <c r="P3" s="16"/>
      <c r="Q3" s="147"/>
      <c r="R3" s="147"/>
      <c r="S3" s="147"/>
      <c r="T3" s="147"/>
    </row>
    <row r="4" spans="1:26" s="134" customFormat="1">
      <c r="A4" s="719" t="s">
        <v>383</v>
      </c>
      <c r="B4" s="133"/>
      <c r="E4" s="135"/>
      <c r="F4" s="643"/>
      <c r="P4" s="143"/>
      <c r="Q4" s="148"/>
      <c r="R4" s="143"/>
      <c r="S4" s="143"/>
      <c r="T4" s="143"/>
      <c r="U4" s="143"/>
      <c r="V4" s="143"/>
      <c r="W4" s="143"/>
      <c r="X4" s="143"/>
      <c r="Y4" s="143"/>
    </row>
    <row r="5" spans="1:26" s="137" customFormat="1" ht="48.75" customHeight="1">
      <c r="A5" s="644"/>
      <c r="B5" s="644" t="s">
        <v>384</v>
      </c>
      <c r="C5" s="644" t="s">
        <v>385</v>
      </c>
      <c r="D5" s="644" t="s">
        <v>386</v>
      </c>
      <c r="E5" s="644" t="s">
        <v>387</v>
      </c>
      <c r="F5" s="644" t="s">
        <v>388</v>
      </c>
      <c r="G5" s="644" t="s">
        <v>422</v>
      </c>
      <c r="H5" s="644" t="s">
        <v>436</v>
      </c>
      <c r="I5" s="644" t="s">
        <v>437</v>
      </c>
      <c r="J5" s="644" t="s">
        <v>438</v>
      </c>
      <c r="K5" s="644" t="s">
        <v>439</v>
      </c>
      <c r="L5" s="644" t="s">
        <v>440</v>
      </c>
      <c r="M5" s="644" t="s">
        <v>392</v>
      </c>
      <c r="N5" s="644" t="s">
        <v>554</v>
      </c>
      <c r="O5" s="644" t="s">
        <v>441</v>
      </c>
      <c r="P5" s="645" t="s">
        <v>393</v>
      </c>
      <c r="Q5" s="142"/>
      <c r="R5" s="143"/>
      <c r="S5" s="142"/>
      <c r="T5" s="142"/>
      <c r="U5" s="142"/>
      <c r="V5" s="142"/>
      <c r="W5" s="142"/>
      <c r="X5" s="142"/>
      <c r="Y5" s="142"/>
    </row>
    <row r="6" spans="1:26" ht="25.5">
      <c r="A6" s="692" t="s">
        <v>442</v>
      </c>
      <c r="B6" s="685" t="s">
        <v>443</v>
      </c>
      <c r="C6" s="686">
        <v>0.51</v>
      </c>
      <c r="D6" s="685" t="s">
        <v>396</v>
      </c>
      <c r="E6" s="685" t="s">
        <v>39</v>
      </c>
      <c r="F6" s="685" t="s">
        <v>444</v>
      </c>
      <c r="G6" s="690">
        <v>24</v>
      </c>
      <c r="H6" s="690">
        <v>70</v>
      </c>
      <c r="I6" s="687">
        <f>AVERAGE('Atliekų ir Biomasės duomenys'!I7:S7)*4</f>
        <v>154.175544</v>
      </c>
      <c r="J6" s="693">
        <f>AVERAGE('Atliekų ir Biomasės duomenys'!I12:T12)*4</f>
        <v>389.95654610590003</v>
      </c>
      <c r="K6" s="693">
        <f>AVERAGE('Atliekų ir Biomasės duomenys'!I16:T16)*4</f>
        <v>198.62138999999999</v>
      </c>
      <c r="L6" s="694"/>
      <c r="M6" s="688" t="s">
        <v>550</v>
      </c>
      <c r="N6" s="695">
        <v>0.9</v>
      </c>
      <c r="O6" s="696">
        <f>AVERAGE('Atliekų ir Biomasės duomenys'!I20:S20)*4</f>
        <v>17.865090909090906</v>
      </c>
      <c r="P6" s="697"/>
    </row>
    <row r="7" spans="1:26" ht="25.5">
      <c r="A7" s="698" t="s">
        <v>445</v>
      </c>
      <c r="B7" s="699" t="s">
        <v>443</v>
      </c>
      <c r="C7" s="700">
        <v>1</v>
      </c>
      <c r="D7" s="699" t="s">
        <v>396</v>
      </c>
      <c r="E7" s="699" t="s">
        <v>39</v>
      </c>
      <c r="F7" s="701" t="s">
        <v>446</v>
      </c>
      <c r="G7" s="702">
        <v>19</v>
      </c>
      <c r="H7" s="702">
        <v>60</v>
      </c>
      <c r="I7" s="703">
        <f>AVERAGE('Atliekų ir Biomasės duomenys'!I8:P8)*4</f>
        <v>107.69151649999999</v>
      </c>
      <c r="J7" s="704">
        <f>AVERAGE('Atliekų ir Biomasės duomenys'!I13:Q13)*4</f>
        <v>371.28824333333336</v>
      </c>
      <c r="K7" s="704">
        <f>AVERAGE('Atliekų ir Biomasės duomenys'!I17:Q17)*4</f>
        <v>165.33650222222221</v>
      </c>
      <c r="L7" s="704"/>
      <c r="M7" s="701" t="s">
        <v>550</v>
      </c>
      <c r="N7" s="705">
        <v>0.95</v>
      </c>
      <c r="O7" s="706">
        <f>AVERAGE('Atliekų ir Biomasės duomenys'!I21:P21)*4</f>
        <v>15.549500000000002</v>
      </c>
      <c r="P7" s="707"/>
      <c r="Q7" s="142"/>
      <c r="S7" s="142"/>
      <c r="T7" s="142"/>
      <c r="U7" s="142"/>
      <c r="V7" s="142"/>
      <c r="W7" s="142"/>
      <c r="X7" s="142"/>
      <c r="Y7" s="142"/>
      <c r="Z7" s="142"/>
    </row>
    <row r="8" spans="1:26" ht="13.5" customHeight="1">
      <c r="A8" s="698" t="s">
        <v>447</v>
      </c>
      <c r="B8" s="699" t="s">
        <v>448</v>
      </c>
      <c r="C8" s="700">
        <v>1</v>
      </c>
      <c r="D8" s="699" t="s">
        <v>396</v>
      </c>
      <c r="E8" s="699" t="s">
        <v>39</v>
      </c>
      <c r="F8" s="699" t="s">
        <v>449</v>
      </c>
      <c r="G8" s="702"/>
      <c r="H8" s="702">
        <v>40</v>
      </c>
      <c r="I8" s="708"/>
      <c r="J8" s="704">
        <f>AVERAGE('Atliekų ir Biomasės duomenys'!I11:Y11)*4</f>
        <v>90.76010245974922</v>
      </c>
      <c r="K8" s="704"/>
      <c r="L8" s="704"/>
      <c r="M8" s="699" t="s">
        <v>553</v>
      </c>
      <c r="N8" s="705">
        <v>0</v>
      </c>
      <c r="O8" s="706" t="s">
        <v>23</v>
      </c>
      <c r="P8" s="709"/>
    </row>
    <row r="9" spans="1:26" s="139" customFormat="1" ht="13.5" customHeight="1">
      <c r="A9" s="710" t="s">
        <v>450</v>
      </c>
      <c r="B9" s="711" t="s">
        <v>451</v>
      </c>
      <c r="C9" s="712"/>
      <c r="D9" s="711"/>
      <c r="E9" s="711"/>
      <c r="F9" s="711"/>
      <c r="G9" s="713">
        <f t="shared" ref="G9:H9" si="0">SUM(G6:G8)</f>
        <v>43</v>
      </c>
      <c r="H9" s="713">
        <f t="shared" si="0"/>
        <v>170</v>
      </c>
      <c r="I9" s="714">
        <f t="shared" ref="I9" si="1">SUM(I6:I8)</f>
        <v>261.86706049999998</v>
      </c>
      <c r="J9" s="714">
        <f>SUM(J6:J8)</f>
        <v>852.00489189898258</v>
      </c>
      <c r="K9" s="714">
        <f>SUM(K6:K8)</f>
        <v>363.9578922222222</v>
      </c>
      <c r="L9" s="715"/>
      <c r="M9" s="715"/>
      <c r="N9" s="716"/>
      <c r="O9" s="717"/>
      <c r="P9" s="709"/>
      <c r="Q9" s="149"/>
      <c r="R9" s="144"/>
      <c r="S9" s="144"/>
      <c r="T9" s="144"/>
      <c r="U9" s="144"/>
      <c r="V9" s="144"/>
      <c r="W9" s="144"/>
      <c r="X9" s="144"/>
      <c r="Y9" s="144"/>
    </row>
    <row r="10" spans="1:26" ht="13.5" customHeight="1">
      <c r="A10" s="698" t="s">
        <v>452</v>
      </c>
      <c r="B10" s="699" t="s">
        <v>448</v>
      </c>
      <c r="C10" s="700">
        <v>1</v>
      </c>
      <c r="D10" s="699" t="s">
        <v>396</v>
      </c>
      <c r="E10" s="699" t="s">
        <v>39</v>
      </c>
      <c r="F10" s="701" t="s">
        <v>1006</v>
      </c>
      <c r="G10" s="702">
        <v>73</v>
      </c>
      <c r="H10" s="702">
        <v>169</v>
      </c>
      <c r="I10" s="704">
        <v>320</v>
      </c>
      <c r="J10" s="704">
        <v>760</v>
      </c>
      <c r="K10" s="704"/>
      <c r="L10" s="704">
        <v>1050</v>
      </c>
      <c r="M10" s="699" t="s">
        <v>553</v>
      </c>
      <c r="N10" s="705">
        <v>0</v>
      </c>
      <c r="O10" s="706">
        <v>9</v>
      </c>
      <c r="P10" s="708">
        <v>270</v>
      </c>
    </row>
    <row r="11" spans="1:26" s="139" customFormat="1" ht="13.5" customHeight="1">
      <c r="A11" s="710" t="s">
        <v>453</v>
      </c>
      <c r="B11" s="711" t="s">
        <v>451</v>
      </c>
      <c r="C11" s="712"/>
      <c r="D11" s="711"/>
      <c r="E11" s="711"/>
      <c r="F11" s="711"/>
      <c r="G11" s="713">
        <f t="shared" ref="G11:L11" si="2">SUM(G10:G10)</f>
        <v>73</v>
      </c>
      <c r="H11" s="713">
        <f t="shared" si="2"/>
        <v>169</v>
      </c>
      <c r="I11" s="714">
        <f t="shared" ref="I11:K11" si="3">SUM(I10:I10)</f>
        <v>320</v>
      </c>
      <c r="J11" s="714">
        <f t="shared" si="3"/>
        <v>760</v>
      </c>
      <c r="K11" s="714">
        <f t="shared" si="3"/>
        <v>0</v>
      </c>
      <c r="L11" s="714">
        <f t="shared" si="2"/>
        <v>1050</v>
      </c>
      <c r="M11" s="714"/>
      <c r="N11" s="718"/>
      <c r="O11" s="717"/>
      <c r="P11" s="714">
        <f>SUM(P9:P10)</f>
        <v>270</v>
      </c>
      <c r="Q11" s="149"/>
      <c r="S11" s="144"/>
      <c r="T11" s="144"/>
      <c r="U11" s="144"/>
      <c r="V11" s="144"/>
      <c r="W11" s="144"/>
      <c r="X11" s="144"/>
      <c r="Y11" s="144"/>
    </row>
    <row r="12" spans="1:26" ht="13.5" customHeight="1">
      <c r="A12" s="150" t="s">
        <v>454</v>
      </c>
    </row>
    <row r="13" spans="1:26" s="134" customFormat="1" ht="13.5" customHeight="1">
      <c r="A13" s="140"/>
      <c r="B13" s="145"/>
      <c r="C13" s="143"/>
      <c r="D13" s="143"/>
      <c r="E13" s="143"/>
      <c r="F13" s="143"/>
      <c r="G13" s="146"/>
      <c r="H13" s="146"/>
      <c r="I13" s="143"/>
      <c r="J13" s="143"/>
      <c r="K13" s="143"/>
      <c r="L13" s="143"/>
      <c r="M13" s="143"/>
      <c r="N13" s="143"/>
      <c r="O13" s="143"/>
      <c r="P13" s="143"/>
      <c r="Q13" s="143"/>
      <c r="R13" s="143"/>
      <c r="S13" s="143"/>
      <c r="T13" s="143"/>
      <c r="U13" s="143"/>
      <c r="V13" s="143"/>
      <c r="W13" s="143"/>
      <c r="X13" s="143"/>
      <c r="Y13" s="143"/>
    </row>
    <row r="14" spans="1:26">
      <c r="A14" s="151"/>
      <c r="B14" s="145"/>
      <c r="C14" s="143"/>
      <c r="D14" s="143"/>
      <c r="E14" s="143"/>
      <c r="F14" s="143"/>
      <c r="G14" s="146"/>
      <c r="H14" s="146"/>
      <c r="I14" s="143"/>
      <c r="J14" s="143"/>
      <c r="K14" s="143"/>
      <c r="L14" s="143"/>
      <c r="M14" s="143"/>
      <c r="N14" s="143"/>
      <c r="O14" s="143"/>
      <c r="P14" s="143"/>
    </row>
    <row r="15" spans="1:26">
      <c r="A15" s="151"/>
      <c r="B15" s="145"/>
      <c r="C15" s="143"/>
      <c r="D15" s="143"/>
      <c r="E15" s="143"/>
      <c r="F15" s="143"/>
      <c r="G15" s="146"/>
      <c r="H15" s="146"/>
      <c r="I15" s="143"/>
      <c r="J15" s="143"/>
      <c r="K15" s="143"/>
      <c r="L15" s="143"/>
      <c r="M15" s="143"/>
      <c r="N15" s="143"/>
      <c r="O15" s="143"/>
      <c r="P15" s="143"/>
    </row>
    <row r="16" spans="1:26">
      <c r="A16" s="151"/>
      <c r="B16" s="145"/>
      <c r="C16" s="143"/>
      <c r="D16" s="143"/>
      <c r="E16" s="143"/>
      <c r="F16" s="143"/>
      <c r="G16" s="146"/>
      <c r="H16" s="146"/>
      <c r="I16" s="143"/>
      <c r="J16" s="143"/>
      <c r="K16" s="143"/>
      <c r="L16" s="143"/>
      <c r="M16" s="143"/>
      <c r="N16" s="143"/>
      <c r="O16" s="143"/>
      <c r="P16" s="143"/>
    </row>
    <row r="17" spans="1:16">
      <c r="A17" s="151"/>
      <c r="B17" s="145"/>
      <c r="C17" s="143"/>
      <c r="D17" s="143"/>
      <c r="E17" s="143"/>
      <c r="F17" s="143"/>
      <c r="G17" s="146"/>
      <c r="H17" s="146"/>
      <c r="I17" s="143"/>
      <c r="J17" s="143"/>
      <c r="K17" s="143"/>
      <c r="L17" s="143"/>
      <c r="M17" s="143"/>
      <c r="N17" s="143"/>
      <c r="O17" s="143"/>
      <c r="P17" s="143"/>
    </row>
    <row r="18" spans="1:16">
      <c r="A18" s="151"/>
      <c r="B18" s="145"/>
      <c r="C18" s="143"/>
      <c r="D18" s="143"/>
      <c r="E18" s="143"/>
      <c r="F18" s="143"/>
      <c r="G18" s="146"/>
      <c r="H18" s="146"/>
      <c r="I18" s="143"/>
      <c r="J18" s="143"/>
      <c r="K18" s="143"/>
      <c r="L18" s="143"/>
      <c r="M18" s="143"/>
      <c r="N18" s="143"/>
      <c r="O18" s="143"/>
      <c r="P18" s="143"/>
    </row>
    <row r="19" spans="1:16">
      <c r="A19" s="151"/>
      <c r="B19" s="145"/>
      <c r="C19" s="143"/>
      <c r="D19" s="143"/>
      <c r="E19" s="143"/>
      <c r="F19" s="143"/>
      <c r="G19" s="146"/>
      <c r="H19" s="146"/>
      <c r="I19" s="143"/>
      <c r="J19" s="143"/>
      <c r="K19" s="143"/>
      <c r="L19" s="143"/>
      <c r="M19" s="143"/>
      <c r="N19" s="143"/>
      <c r="O19" s="143"/>
      <c r="P19" s="143"/>
    </row>
    <row r="20" spans="1:16">
      <c r="A20" s="151"/>
      <c r="B20" s="145"/>
      <c r="C20" s="143"/>
      <c r="D20" s="143"/>
      <c r="E20" s="143"/>
      <c r="F20" s="143"/>
      <c r="G20" s="146"/>
      <c r="H20" s="146"/>
      <c r="I20" s="143"/>
      <c r="J20" s="143"/>
      <c r="K20" s="143"/>
      <c r="L20" s="143"/>
      <c r="M20" s="143"/>
      <c r="N20" s="143"/>
      <c r="O20" s="143"/>
      <c r="P20" s="143"/>
    </row>
    <row r="21" spans="1:16">
      <c r="A21" s="151"/>
      <c r="B21" s="145"/>
      <c r="C21" s="143"/>
      <c r="D21" s="143"/>
      <c r="E21" s="143"/>
      <c r="F21" s="143"/>
      <c r="G21" s="146"/>
      <c r="H21" s="146"/>
      <c r="I21" s="143"/>
      <c r="J21" s="143"/>
      <c r="K21" s="143"/>
      <c r="L21" s="143"/>
      <c r="M21" s="143"/>
      <c r="N21" s="143"/>
      <c r="O21" s="143"/>
      <c r="P21" s="143"/>
    </row>
    <row r="22" spans="1:16">
      <c r="A22" s="151"/>
      <c r="B22" s="145"/>
      <c r="C22" s="143"/>
      <c r="D22" s="143"/>
      <c r="E22" s="143"/>
      <c r="F22" s="143"/>
      <c r="G22" s="146"/>
      <c r="H22" s="146"/>
      <c r="I22" s="143"/>
      <c r="J22" s="143"/>
      <c r="K22" s="143"/>
      <c r="L22" s="143"/>
      <c r="M22" s="143"/>
      <c r="N22" s="143"/>
      <c r="O22" s="143"/>
      <c r="P22" s="143"/>
    </row>
    <row r="23" spans="1:16">
      <c r="A23" s="151"/>
      <c r="B23" s="145"/>
      <c r="C23" s="143"/>
      <c r="D23" s="143"/>
      <c r="E23" s="143"/>
      <c r="F23" s="143"/>
      <c r="G23" s="146"/>
      <c r="H23" s="146"/>
      <c r="I23" s="143"/>
      <c r="J23" s="143"/>
      <c r="K23" s="143"/>
      <c r="L23" s="143"/>
      <c r="M23" s="143"/>
      <c r="N23" s="143"/>
      <c r="O23" s="143"/>
      <c r="P23" s="143"/>
    </row>
    <row r="24" spans="1:16">
      <c r="A24" s="151"/>
      <c r="B24" s="145"/>
      <c r="C24" s="143"/>
      <c r="D24" s="143"/>
      <c r="E24" s="143"/>
      <c r="F24" s="143"/>
      <c r="G24" s="146"/>
      <c r="H24" s="146"/>
      <c r="I24" s="143"/>
      <c r="J24" s="143"/>
      <c r="K24" s="143"/>
      <c r="L24" s="143"/>
      <c r="M24" s="143"/>
      <c r="N24" s="143"/>
      <c r="O24" s="143"/>
      <c r="P24" s="143"/>
    </row>
    <row r="25" spans="1:16">
      <c r="A25" s="151"/>
      <c r="B25" s="145"/>
      <c r="C25" s="143"/>
      <c r="D25" s="143"/>
      <c r="E25" s="143"/>
      <c r="F25" s="143"/>
      <c r="G25" s="146"/>
      <c r="H25" s="146"/>
      <c r="I25" s="143"/>
      <c r="J25" s="143"/>
      <c r="K25" s="143"/>
      <c r="L25" s="143"/>
      <c r="M25" s="143"/>
      <c r="N25" s="143"/>
      <c r="O25" s="143"/>
      <c r="P25" s="143"/>
    </row>
    <row r="26" spans="1:16">
      <c r="A26" s="151"/>
      <c r="B26" s="145"/>
      <c r="C26" s="143"/>
      <c r="D26" s="143"/>
      <c r="E26" s="143"/>
      <c r="F26" s="143"/>
      <c r="G26" s="146"/>
      <c r="H26" s="146"/>
      <c r="I26" s="143"/>
      <c r="J26" s="143"/>
      <c r="K26" s="143"/>
      <c r="L26" s="143"/>
      <c r="M26" s="143"/>
      <c r="N26" s="143"/>
      <c r="O26" s="143"/>
      <c r="P26" s="143"/>
    </row>
    <row r="27" spans="1:16">
      <c r="A27" s="151"/>
      <c r="B27" s="145"/>
      <c r="C27" s="143"/>
      <c r="D27" s="143"/>
      <c r="E27" s="143"/>
      <c r="F27" s="143"/>
      <c r="G27" s="146"/>
      <c r="H27" s="146"/>
      <c r="I27" s="143"/>
      <c r="J27" s="143"/>
      <c r="K27" s="143"/>
      <c r="L27" s="143"/>
      <c r="M27" s="143"/>
      <c r="N27" s="143"/>
      <c r="O27" s="143"/>
      <c r="P27" s="143"/>
    </row>
    <row r="28" spans="1:16">
      <c r="A28" s="151"/>
      <c r="B28" s="145"/>
      <c r="C28" s="143"/>
      <c r="D28" s="143"/>
      <c r="E28" s="143"/>
      <c r="F28" s="143"/>
      <c r="G28" s="146"/>
      <c r="H28" s="146"/>
      <c r="I28" s="143"/>
      <c r="J28" s="143"/>
      <c r="K28" s="143"/>
      <c r="L28" s="143"/>
      <c r="M28" s="143"/>
      <c r="N28" s="143"/>
      <c r="O28" s="143"/>
      <c r="P28" s="143"/>
    </row>
  </sheetData>
  <mergeCells count="5">
    <mergeCell ref="A2:C2"/>
    <mergeCell ref="D2:F2"/>
    <mergeCell ref="G2:I2"/>
    <mergeCell ref="J2:L2"/>
    <mergeCell ref="M2:O2"/>
  </mergeCells>
  <conditionalFormatting sqref="Q9:Q10">
    <cfRule type="expression" dxfId="1235" priority="53">
      <formula>#REF!=0</formula>
    </cfRule>
  </conditionalFormatting>
  <conditionalFormatting sqref="F6 F8:F9">
    <cfRule type="expression" dxfId="1234" priority="52">
      <formula>#REF!=0</formula>
    </cfRule>
  </conditionalFormatting>
  <conditionalFormatting sqref="P4:Q4 Q5">
    <cfRule type="expression" dxfId="1233" priority="51">
      <formula>#REF!=0</formula>
    </cfRule>
  </conditionalFormatting>
  <conditionalFormatting sqref="C9:D9 C11">
    <cfRule type="expression" dxfId="1232" priority="50">
      <formula>S9=0</formula>
    </cfRule>
  </conditionalFormatting>
  <conditionalFormatting sqref="D4:F4">
    <cfRule type="expression" dxfId="1231" priority="54">
      <formula>#REF!=0</formula>
    </cfRule>
  </conditionalFormatting>
  <conditionalFormatting sqref="Q11">
    <cfRule type="expression" dxfId="1230" priority="48">
      <formula>#REF!=0</formula>
    </cfRule>
  </conditionalFormatting>
  <conditionalFormatting sqref="F11">
    <cfRule type="expression" dxfId="1229" priority="47">
      <formula>#REF!=0</formula>
    </cfRule>
  </conditionalFormatting>
  <conditionalFormatting sqref="D11">
    <cfRule type="expression" dxfId="1228" priority="46">
      <formula>T11=0</formula>
    </cfRule>
  </conditionalFormatting>
  <conditionalFormatting sqref="P8:P9">
    <cfRule type="expression" dxfId="1227" priority="55">
      <formula>AD8=0</formula>
    </cfRule>
  </conditionalFormatting>
  <conditionalFormatting sqref="L9:N9">
    <cfRule type="expression" dxfId="1226" priority="44">
      <formula>AB9=0</formula>
    </cfRule>
  </conditionalFormatting>
  <conditionalFormatting sqref="P6 P8:P9">
    <cfRule type="expression" dxfId="1225" priority="43">
      <formula>#REF!=0</formula>
    </cfRule>
  </conditionalFormatting>
  <conditionalFormatting sqref="P6">
    <cfRule type="expression" dxfId="1224" priority="42">
      <formula>AD6=0</formula>
    </cfRule>
  </conditionalFormatting>
  <conditionalFormatting sqref="P6 P8:P9">
    <cfRule type="expression" dxfId="1223" priority="41">
      <formula>#REF!=0</formula>
    </cfRule>
  </conditionalFormatting>
  <conditionalFormatting sqref="P6 P8:P9">
    <cfRule type="expression" dxfId="1222" priority="40">
      <formula>AF6=0</formula>
    </cfRule>
  </conditionalFormatting>
  <conditionalFormatting sqref="Q7">
    <cfRule type="expression" dxfId="1221" priority="39">
      <formula>#REF!=0</formula>
    </cfRule>
  </conditionalFormatting>
  <conditionalFormatting sqref="F7">
    <cfRule type="expression" dxfId="1220" priority="38">
      <formula>#REF!=0</formula>
    </cfRule>
  </conditionalFormatting>
  <conditionalFormatting sqref="Q7 S7:Z7">
    <cfRule type="expression" dxfId="1219" priority="37">
      <formula>#REF!=0</formula>
    </cfRule>
  </conditionalFormatting>
  <conditionalFormatting sqref="F10">
    <cfRule type="expression" dxfId="1218" priority="35">
      <formula>#REF!=0</formula>
    </cfRule>
  </conditionalFormatting>
  <conditionalFormatting sqref="D6:D8">
    <cfRule type="expression" dxfId="1217" priority="33">
      <formula>#REF!=0</formula>
    </cfRule>
  </conditionalFormatting>
  <conditionalFormatting sqref="D10">
    <cfRule type="expression" dxfId="1216" priority="32">
      <formula>#REF!=0</formula>
    </cfRule>
  </conditionalFormatting>
  <conditionalFormatting sqref="I8">
    <cfRule type="expression" dxfId="1215" priority="14">
      <formula>U8=0</formula>
    </cfRule>
  </conditionalFormatting>
  <conditionalFormatting sqref="M6:M7">
    <cfRule type="expression" dxfId="1214" priority="5">
      <formula>#REF!=0</formula>
    </cfRule>
  </conditionalFormatting>
  <conditionalFormatting sqref="M8">
    <cfRule type="expression" dxfId="1213" priority="4">
      <formula>#REF!=0</formula>
    </cfRule>
  </conditionalFormatting>
  <conditionalFormatting sqref="M8">
    <cfRule type="expression" dxfId="1212" priority="3">
      <formula>#REF!=0</formula>
    </cfRule>
  </conditionalFormatting>
  <conditionalFormatting sqref="M10">
    <cfRule type="expression" dxfId="1211" priority="2">
      <formula>#REF!=0</formula>
    </cfRule>
  </conditionalFormatting>
  <conditionalFormatting sqref="M10">
    <cfRule type="expression" dxfId="1210" priority="1">
      <formula>#REF!=0</formula>
    </cfRule>
  </conditionalFormatting>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2A9401-ADDA-46C2-93F8-732FB0CD39E7}">
  <sheetPr>
    <tabColor rgb="FF00D3B7"/>
  </sheetPr>
  <dimension ref="A1:P10"/>
  <sheetViews>
    <sheetView zoomScale="80" zoomScaleNormal="80" workbookViewId="0"/>
  </sheetViews>
  <sheetFormatPr defaultColWidth="9.42578125" defaultRowHeight="12.75"/>
  <cols>
    <col min="1" max="1" width="35.5703125" style="10" customWidth="1"/>
    <col min="2" max="35" width="13.42578125" style="10" customWidth="1"/>
    <col min="36" max="16384" width="9.42578125" style="10"/>
  </cols>
  <sheetData>
    <row r="1" spans="1:16" ht="39.75" customHeight="1">
      <c r="A1" s="78" t="s">
        <v>9</v>
      </c>
    </row>
    <row r="2" spans="1:16" ht="39.75" customHeight="1" thickBot="1">
      <c r="A2" s="822" t="s">
        <v>664</v>
      </c>
      <c r="B2" s="822"/>
      <c r="C2" s="822"/>
      <c r="D2" s="822"/>
      <c r="E2" s="822"/>
      <c r="F2" s="822"/>
      <c r="G2" s="147"/>
      <c r="H2" s="147"/>
      <c r="I2" s="147"/>
      <c r="J2" s="147"/>
    </row>
    <row r="3" spans="1:16" ht="13.5" customHeight="1">
      <c r="A3" s="16"/>
      <c r="B3" s="16"/>
      <c r="C3" s="16"/>
      <c r="D3" s="16"/>
      <c r="E3" s="16"/>
      <c r="F3" s="16"/>
      <c r="G3" s="147"/>
      <c r="H3" s="147"/>
      <c r="I3" s="147"/>
      <c r="J3" s="147"/>
    </row>
    <row r="4" spans="1:16" s="134" customFormat="1">
      <c r="A4" s="719" t="s">
        <v>383</v>
      </c>
      <c r="B4" s="133"/>
      <c r="E4" s="135"/>
      <c r="F4" s="720"/>
      <c r="G4" s="148"/>
      <c r="H4" s="143"/>
      <c r="I4" s="143"/>
      <c r="J4" s="143"/>
      <c r="K4" s="143"/>
      <c r="L4" s="143"/>
      <c r="M4" s="143"/>
      <c r="N4" s="143"/>
      <c r="O4" s="143"/>
    </row>
    <row r="5" spans="1:16" s="137" customFormat="1" ht="54" customHeight="1">
      <c r="A5" s="644"/>
      <c r="B5" s="644" t="s">
        <v>11</v>
      </c>
      <c r="C5" s="644" t="s">
        <v>232</v>
      </c>
      <c r="D5" s="644" t="s">
        <v>982</v>
      </c>
      <c r="E5" s="644" t="s">
        <v>984</v>
      </c>
      <c r="F5" s="644" t="s">
        <v>985</v>
      </c>
      <c r="G5" s="142"/>
      <c r="H5" s="143"/>
      <c r="I5" s="142"/>
      <c r="J5" s="142"/>
      <c r="K5" s="142"/>
      <c r="L5" s="142"/>
      <c r="M5" s="142"/>
      <c r="N5" s="142"/>
      <c r="O5" s="142"/>
    </row>
    <row r="6" spans="1:16" ht="14.25">
      <c r="A6" s="698" t="s">
        <v>561</v>
      </c>
      <c r="B6" s="721">
        <v>0.54</v>
      </c>
      <c r="C6" s="721">
        <v>0.72</v>
      </c>
      <c r="D6" s="721">
        <v>0.67</v>
      </c>
      <c r="E6" s="721">
        <v>0.54</v>
      </c>
      <c r="F6" s="721">
        <v>0.28999999999999998</v>
      </c>
    </row>
    <row r="7" spans="1:16" ht="14.25">
      <c r="A7" s="698" t="s">
        <v>562</v>
      </c>
      <c r="B7" s="722">
        <v>105</v>
      </c>
      <c r="C7" s="722">
        <v>141</v>
      </c>
      <c r="D7" s="722">
        <v>136</v>
      </c>
      <c r="E7" s="722">
        <v>137</v>
      </c>
      <c r="F7" s="722">
        <v>79</v>
      </c>
      <c r="G7" s="142"/>
      <c r="I7" s="142"/>
      <c r="J7" s="142"/>
      <c r="K7" s="142"/>
      <c r="L7" s="142"/>
      <c r="M7" s="142"/>
      <c r="N7" s="142"/>
      <c r="O7" s="142"/>
      <c r="P7" s="142"/>
    </row>
    <row r="8" spans="1:16" s="134" customFormat="1" ht="13.5" customHeight="1">
      <c r="A8" s="409" t="s">
        <v>564</v>
      </c>
      <c r="B8" s="410"/>
      <c r="C8" s="143"/>
      <c r="D8" s="143"/>
      <c r="E8" s="143"/>
      <c r="F8" s="143"/>
      <c r="G8" s="143"/>
      <c r="H8" s="143"/>
      <c r="I8" s="143"/>
      <c r="J8" s="143"/>
      <c r="K8" s="143"/>
      <c r="L8" s="143"/>
      <c r="M8" s="143"/>
      <c r="N8" s="143"/>
      <c r="O8" s="143"/>
    </row>
    <row r="9" spans="1:16" s="134" customFormat="1" ht="13.5" customHeight="1">
      <c r="A9" s="409" t="s">
        <v>563</v>
      </c>
      <c r="B9" s="411"/>
      <c r="C9" s="143"/>
      <c r="D9" s="143"/>
      <c r="E9" s="143"/>
      <c r="F9" s="143"/>
      <c r="G9" s="143"/>
      <c r="H9" s="143"/>
      <c r="I9" s="143"/>
      <c r="J9" s="143"/>
      <c r="K9" s="143"/>
      <c r="L9" s="143"/>
      <c r="M9" s="143"/>
      <c r="N9" s="143"/>
      <c r="O9" s="143"/>
    </row>
    <row r="10" spans="1:16">
      <c r="A10" s="409"/>
    </row>
  </sheetData>
  <mergeCells count="2">
    <mergeCell ref="A2:C2"/>
    <mergeCell ref="D2:F2"/>
  </mergeCells>
  <conditionalFormatting sqref="F6">
    <cfRule type="expression" dxfId="1209" priority="5">
      <formula>#REF!=0</formula>
    </cfRule>
  </conditionalFormatting>
  <conditionalFormatting sqref="G4:G5">
    <cfRule type="expression" dxfId="1208" priority="4">
      <formula>#REF!=0</formula>
    </cfRule>
  </conditionalFormatting>
  <conditionalFormatting sqref="D4:F4">
    <cfRule type="expression" dxfId="1207" priority="6">
      <formula>#REF!=0</formula>
    </cfRule>
  </conditionalFormatting>
  <conditionalFormatting sqref="G7">
    <cfRule type="expression" dxfId="1206" priority="3">
      <formula>#REF!=0</formula>
    </cfRule>
  </conditionalFormatting>
  <conditionalFormatting sqref="G7 I7:P7">
    <cfRule type="expression" dxfId="1205" priority="2">
      <formula>#REF!=0</formula>
    </cfRule>
  </conditionalFormatting>
  <conditionalFormatting sqref="F7">
    <cfRule type="expression" dxfId="1204" priority="1">
      <formula>#REF!=0</formula>
    </cfRule>
  </conditionalFormatting>
  <pageMargins left="0.7" right="0.7" top="0.75" bottom="0.75" header="0.3" footer="0.3"/>
  <pageSetup paperSize="9" orientation="portrait" horizontalDpi="1200" verticalDpi="12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0819F9-3B30-4344-928F-FEB6BC730202}">
  <sheetPr>
    <tabColor theme="6"/>
    <outlinePr summaryBelow="0"/>
  </sheetPr>
  <dimension ref="A1:Q18"/>
  <sheetViews>
    <sheetView showGridLines="0" zoomScale="80" zoomScaleNormal="80" workbookViewId="0"/>
  </sheetViews>
  <sheetFormatPr defaultColWidth="9.42578125" defaultRowHeight="12.75"/>
  <cols>
    <col min="1" max="1" width="35.5703125" style="131" customWidth="1"/>
    <col min="2" max="3" width="16.42578125" style="131" customWidth="1"/>
    <col min="4" max="4" width="17" style="131" customWidth="1"/>
    <col min="5" max="15" width="16.42578125" style="131" customWidth="1"/>
    <col min="16" max="23" width="13.42578125" style="131" customWidth="1"/>
    <col min="24" max="16384" width="9.42578125" style="131"/>
  </cols>
  <sheetData>
    <row r="1" spans="1:17" ht="39.75" customHeight="1">
      <c r="A1" s="78" t="s">
        <v>9</v>
      </c>
    </row>
    <row r="2" spans="1:17" ht="39.75" customHeight="1" thickBot="1">
      <c r="A2" s="822" t="s">
        <v>654</v>
      </c>
      <c r="B2" s="822"/>
      <c r="C2" s="822"/>
      <c r="D2" s="822"/>
      <c r="E2" s="822"/>
      <c r="F2" s="822"/>
      <c r="G2" s="822"/>
      <c r="H2" s="822"/>
      <c r="I2" s="822"/>
      <c r="J2" s="822"/>
      <c r="K2" s="822"/>
      <c r="L2" s="822"/>
      <c r="M2" s="822"/>
      <c r="N2" s="822"/>
      <c r="O2" s="822"/>
      <c r="P2" s="147"/>
    </row>
    <row r="3" spans="1:17" s="152" customFormat="1" ht="14.25"/>
    <row r="4" spans="1:17" s="153" customFormat="1" ht="16.5" customHeight="1">
      <c r="A4" s="719" t="s">
        <v>418</v>
      </c>
      <c r="H4" s="826" t="s">
        <v>455</v>
      </c>
      <c r="I4" s="826"/>
      <c r="J4" s="826"/>
      <c r="K4" s="826"/>
      <c r="L4" s="826"/>
      <c r="M4" s="723" t="s">
        <v>420</v>
      </c>
      <c r="N4" s="671"/>
      <c r="O4" s="671"/>
    </row>
    <row r="5" spans="1:17" s="154" customFormat="1" ht="51.6" customHeight="1">
      <c r="A5" s="644"/>
      <c r="B5" s="644" t="s">
        <v>384</v>
      </c>
      <c r="C5" s="644" t="s">
        <v>385</v>
      </c>
      <c r="D5" s="644" t="s">
        <v>386</v>
      </c>
      <c r="E5" s="644" t="s">
        <v>387</v>
      </c>
      <c r="F5" s="644" t="s">
        <v>388</v>
      </c>
      <c r="G5" s="644" t="s">
        <v>389</v>
      </c>
      <c r="H5" s="670" t="s">
        <v>456</v>
      </c>
      <c r="I5" s="724" t="s">
        <v>424</v>
      </c>
      <c r="J5" s="724" t="s">
        <v>565</v>
      </c>
      <c r="K5" s="724" t="s">
        <v>566</v>
      </c>
      <c r="L5" s="724" t="s">
        <v>457</v>
      </c>
      <c r="M5" s="670" t="s">
        <v>425</v>
      </c>
      <c r="N5" s="724" t="s">
        <v>426</v>
      </c>
      <c r="O5" s="527" t="s">
        <v>427</v>
      </c>
    </row>
    <row r="6" spans="1:17" s="134" customFormat="1" ht="13.5" customHeight="1">
      <c r="A6" s="698" t="s">
        <v>236</v>
      </c>
      <c r="B6" s="699" t="s">
        <v>178</v>
      </c>
      <c r="C6" s="725">
        <v>1</v>
      </c>
      <c r="D6" s="699" t="s">
        <v>396</v>
      </c>
      <c r="E6" s="699" t="s">
        <v>39</v>
      </c>
      <c r="F6" s="699" t="s">
        <v>458</v>
      </c>
      <c r="G6" s="726">
        <v>455</v>
      </c>
      <c r="H6" s="726">
        <f>AVERAGE('Gamtinių dujų duomenys'!I8:M8)*4</f>
        <v>223.94372000000004</v>
      </c>
      <c r="I6" s="727">
        <f>H6/(G6*8760)*1000</f>
        <v>5.618538812785389E-2</v>
      </c>
      <c r="J6" s="726">
        <f>+'Gamtinių dujų duomenys'!B14</f>
        <v>37.81</v>
      </c>
      <c r="K6" s="726">
        <f>+AVERAGE('Gamtinių dujų duomenys'!I12:M12)*4</f>
        <v>16.597087199999997</v>
      </c>
      <c r="L6" s="728">
        <f>AVERAGE('Gamtinių dujų duomenys'!I16:M16)*4</f>
        <v>0.70720000000000005</v>
      </c>
      <c r="M6" s="729"/>
      <c r="N6" s="699"/>
      <c r="O6" s="730">
        <v>7.6</v>
      </c>
      <c r="Q6" s="154"/>
    </row>
    <row r="7" spans="1:17" s="134" customFormat="1" ht="13.5" customHeight="1">
      <c r="A7" s="698" t="s">
        <v>459</v>
      </c>
      <c r="B7" s="699" t="s">
        <v>178</v>
      </c>
      <c r="C7" s="725">
        <v>1</v>
      </c>
      <c r="D7" s="699" t="s">
        <v>396</v>
      </c>
      <c r="E7" s="699" t="s">
        <v>39</v>
      </c>
      <c r="F7" s="731" t="s">
        <v>460</v>
      </c>
      <c r="G7" s="726">
        <v>600</v>
      </c>
      <c r="H7" s="726"/>
      <c r="I7" s="727"/>
      <c r="J7" s="727"/>
      <c r="K7" s="727"/>
      <c r="L7" s="699"/>
      <c r="M7" s="730"/>
      <c r="N7" s="732"/>
      <c r="O7" s="730">
        <v>3</v>
      </c>
      <c r="Q7" s="154"/>
    </row>
    <row r="8" spans="1:17" s="139" customFormat="1" ht="13.5" customHeight="1">
      <c r="A8" s="710" t="s">
        <v>52</v>
      </c>
      <c r="B8" s="711" t="s">
        <v>178</v>
      </c>
      <c r="C8" s="733"/>
      <c r="D8" s="711"/>
      <c r="E8" s="711"/>
      <c r="F8" s="711"/>
      <c r="G8" s="734">
        <f>SUM(G6:G7)</f>
        <v>1055</v>
      </c>
      <c r="H8" s="734">
        <f>SUM(H6:H7)</f>
        <v>223.94372000000004</v>
      </c>
      <c r="I8" s="735">
        <f>AVERAGE(I6:I7)</f>
        <v>5.618538812785389E-2</v>
      </c>
      <c r="J8" s="735"/>
      <c r="K8" s="735"/>
      <c r="L8" s="736">
        <f>SUM(L6:L7)</f>
        <v>0.70720000000000005</v>
      </c>
      <c r="M8" s="736"/>
      <c r="N8" s="737"/>
      <c r="O8" s="736">
        <f>SUM(O6:O7)</f>
        <v>10.6</v>
      </c>
      <c r="Q8" s="154"/>
    </row>
    <row r="9" spans="1:17" s="158" customFormat="1" ht="13.5" customHeight="1">
      <c r="A9" s="140" t="s">
        <v>461</v>
      </c>
      <c r="B9" s="155"/>
      <c r="C9" s="156"/>
      <c r="D9" s="156"/>
      <c r="E9" s="156"/>
      <c r="F9" s="156"/>
      <c r="G9" s="157"/>
      <c r="H9" s="156"/>
      <c r="I9" s="156"/>
      <c r="J9" s="156"/>
      <c r="K9" s="156"/>
      <c r="L9" s="156"/>
    </row>
    <row r="10" spans="1:17" s="158" customFormat="1" ht="13.5" customHeight="1">
      <c r="A10" s="140"/>
      <c r="B10" s="155"/>
      <c r="C10" s="156"/>
      <c r="D10" s="156"/>
      <c r="E10" s="156"/>
      <c r="F10" s="156"/>
      <c r="G10" s="157"/>
      <c r="H10" s="156"/>
      <c r="I10" s="156"/>
      <c r="J10" s="156"/>
      <c r="K10" s="156"/>
      <c r="L10" s="156"/>
    </row>
    <row r="18" ht="9" customHeight="1"/>
  </sheetData>
  <mergeCells count="6">
    <mergeCell ref="M2:O2"/>
    <mergeCell ref="H4:L4"/>
    <mergeCell ref="A2:C2"/>
    <mergeCell ref="D2:F2"/>
    <mergeCell ref="G2:I2"/>
    <mergeCell ref="J2:L2"/>
  </mergeCells>
  <conditionalFormatting sqref="F6">
    <cfRule type="expression" dxfId="1203" priority="35">
      <formula>#REF!=0</formula>
    </cfRule>
  </conditionalFormatting>
  <conditionalFormatting sqref="F8">
    <cfRule type="expression" dxfId="1202" priority="34">
      <formula>#REF!=0</formula>
    </cfRule>
  </conditionalFormatting>
  <conditionalFormatting sqref="C8">
    <cfRule type="expression" dxfId="1201" priority="33">
      <formula>I8=0</formula>
    </cfRule>
  </conditionalFormatting>
  <conditionalFormatting sqref="F8 D8">
    <cfRule type="expression" dxfId="1200" priority="32">
      <formula>#REF!=0</formula>
    </cfRule>
  </conditionalFormatting>
  <conditionalFormatting sqref="F7">
    <cfRule type="expression" dxfId="1199" priority="31">
      <formula>#REF!=0</formula>
    </cfRule>
  </conditionalFormatting>
  <conditionalFormatting sqref="D6:D7">
    <cfRule type="expression" dxfId="1198" priority="26">
      <formula>#REF!=0</formula>
    </cfRule>
  </conditionalFormatting>
  <conditionalFormatting sqref="M6">
    <cfRule type="expression" dxfId="1197" priority="23">
      <formula>#REF!=0</formula>
    </cfRule>
  </conditionalFormatting>
  <conditionalFormatting sqref="M6">
    <cfRule type="expression" dxfId="1196" priority="25">
      <formula>O8=0</formula>
    </cfRule>
  </conditionalFormatting>
  <conditionalFormatting sqref="I6:I7">
    <cfRule type="expression" dxfId="1195" priority="7">
      <formula>#REF!=0</formula>
    </cfRule>
  </conditionalFormatting>
  <conditionalFormatting sqref="I8">
    <cfRule type="expression" dxfId="1194" priority="8">
      <formula>#REF!=0</formula>
    </cfRule>
  </conditionalFormatting>
  <conditionalFormatting sqref="J7:K7">
    <cfRule type="expression" dxfId="1193" priority="2">
      <formula>#REF!=0</formula>
    </cfRule>
  </conditionalFormatting>
  <conditionalFormatting sqref="J8:K8">
    <cfRule type="expression" dxfId="1192" priority="3">
      <formula>#REF!=0</formula>
    </cfRule>
  </conditionalFormatting>
  <conditionalFormatting sqref="O6">
    <cfRule type="expression" dxfId="1191" priority="1">
      <formula>#REF!=0</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850C2-FFBF-4452-A008-E994FE7B66C2}">
  <sheetPr codeName="Sheet2">
    <pageSetUpPr autoPageBreaks="0"/>
  </sheetPr>
  <dimension ref="B2:E29"/>
  <sheetViews>
    <sheetView zoomScale="80" zoomScaleNormal="80" workbookViewId="0"/>
  </sheetViews>
  <sheetFormatPr defaultColWidth="9.140625" defaultRowHeight="18"/>
  <cols>
    <col min="1" max="1" width="9.140625" style="4" customWidth="1"/>
    <col min="2" max="2" width="57.140625" style="24" customWidth="1"/>
    <col min="3" max="3" width="14.140625" style="6" customWidth="1"/>
    <col min="4" max="16384" width="9.140625" style="4"/>
  </cols>
  <sheetData>
    <row r="2" spans="2:5" ht="18.75" thickBot="1">
      <c r="B2" s="817" t="s">
        <v>1</v>
      </c>
      <c r="C2" s="817"/>
    </row>
    <row r="3" spans="2:5" s="5" customFormat="1" ht="39.950000000000003" customHeight="1">
      <c r="B3" s="39" t="s">
        <v>2</v>
      </c>
      <c r="C3" s="23"/>
      <c r="D3" s="44" t="s">
        <v>3</v>
      </c>
    </row>
    <row r="4" spans="2:5" s="5" customFormat="1" ht="39.950000000000003" customHeight="1">
      <c r="B4" s="39" t="s">
        <v>4</v>
      </c>
      <c r="C4" s="23"/>
    </row>
    <row r="5" spans="2:5" s="5" customFormat="1" ht="39.950000000000003" customHeight="1">
      <c r="B5" s="39" t="s">
        <v>5</v>
      </c>
      <c r="C5" s="23"/>
      <c r="E5" s="7"/>
    </row>
    <row r="6" spans="2:5" s="5" customFormat="1" ht="39.950000000000003" customHeight="1">
      <c r="B6" s="39" t="s">
        <v>1032</v>
      </c>
      <c r="C6" s="23"/>
    </row>
    <row r="7" spans="2:5" s="5" customFormat="1" ht="39.950000000000003" customHeight="1">
      <c r="B7" s="39" t="s">
        <v>1033</v>
      </c>
      <c r="C7" s="23"/>
    </row>
    <row r="8" spans="2:5" s="5" customFormat="1" ht="39.950000000000003" customHeight="1">
      <c r="B8" s="39" t="s">
        <v>598</v>
      </c>
      <c r="C8" s="23"/>
    </row>
    <row r="9" spans="2:5" s="5" customFormat="1" ht="39.950000000000003" customHeight="1">
      <c r="B9" s="39" t="s">
        <v>6</v>
      </c>
      <c r="C9" s="23"/>
    </row>
    <row r="10" spans="2:5" s="5" customFormat="1" ht="39.950000000000003" customHeight="1">
      <c r="B10" s="39" t="s">
        <v>646</v>
      </c>
      <c r="C10" s="23"/>
    </row>
    <row r="11" spans="2:5" s="5" customFormat="1" ht="39.950000000000003" customHeight="1">
      <c r="B11" s="39" t="s">
        <v>647</v>
      </c>
      <c r="C11" s="23"/>
    </row>
    <row r="12" spans="2:5" s="5" customFormat="1" ht="39.950000000000003" customHeight="1">
      <c r="B12" s="39" t="s">
        <v>648</v>
      </c>
      <c r="C12" s="23"/>
    </row>
    <row r="13" spans="2:5" s="5" customFormat="1" ht="39.950000000000003" customHeight="1">
      <c r="B13" s="39" t="s">
        <v>649</v>
      </c>
      <c r="C13" s="23"/>
    </row>
    <row r="14" spans="2:5" s="5" customFormat="1" ht="39.950000000000003" customHeight="1">
      <c r="B14" s="39" t="s">
        <v>650</v>
      </c>
      <c r="C14" s="129"/>
    </row>
    <row r="15" spans="2:5" s="5" customFormat="1" ht="39.950000000000003" customHeight="1">
      <c r="B15" s="130" t="s">
        <v>662</v>
      </c>
      <c r="C15" s="129"/>
    </row>
    <row r="16" spans="2:5" s="5" customFormat="1" ht="39.950000000000003" customHeight="1">
      <c r="B16" s="130" t="s">
        <v>651</v>
      </c>
      <c r="C16" s="129"/>
    </row>
    <row r="17" spans="2:3" s="5" customFormat="1" ht="39.950000000000003" customHeight="1">
      <c r="B17" s="130" t="s">
        <v>652</v>
      </c>
      <c r="C17" s="129"/>
    </row>
    <row r="18" spans="2:3" s="5" customFormat="1" ht="39.950000000000003" customHeight="1">
      <c r="B18" s="130" t="s">
        <v>653</v>
      </c>
      <c r="C18" s="129"/>
    </row>
    <row r="19" spans="2:3" s="5" customFormat="1" ht="39.950000000000003" customHeight="1">
      <c r="B19" s="130" t="s">
        <v>654</v>
      </c>
      <c r="C19" s="129"/>
    </row>
    <row r="20" spans="2:3" s="5" customFormat="1" ht="39.950000000000003" customHeight="1">
      <c r="B20" s="39" t="s">
        <v>655</v>
      </c>
      <c r="C20" s="129"/>
    </row>
    <row r="21" spans="2:3" s="5" customFormat="1" ht="39.950000000000003" customHeight="1">
      <c r="B21" s="130" t="s">
        <v>1036</v>
      </c>
      <c r="C21" s="129"/>
    </row>
    <row r="22" spans="2:3" s="5" customFormat="1" ht="39.950000000000003" customHeight="1">
      <c r="B22" s="130" t="s">
        <v>1037</v>
      </c>
      <c r="C22" s="129"/>
    </row>
    <row r="23" spans="2:3" s="5" customFormat="1" ht="39.950000000000003" customHeight="1">
      <c r="B23" s="130" t="s">
        <v>1038</v>
      </c>
      <c r="C23" s="129"/>
    </row>
    <row r="24" spans="2:3" s="5" customFormat="1" ht="39.950000000000003" customHeight="1">
      <c r="B24" s="130" t="s">
        <v>1039</v>
      </c>
      <c r="C24" s="129"/>
    </row>
    <row r="25" spans="2:3" s="5" customFormat="1" ht="39.950000000000003" customHeight="1">
      <c r="B25" s="39" t="s">
        <v>660</v>
      </c>
      <c r="C25" s="129"/>
    </row>
    <row r="26" spans="2:3" s="5" customFormat="1" ht="39.950000000000003" customHeight="1" thickBot="1">
      <c r="B26" s="40" t="s">
        <v>1040</v>
      </c>
      <c r="C26" s="41"/>
    </row>
    <row r="27" spans="2:3" s="5" customFormat="1" ht="39.950000000000003" customHeight="1">
      <c r="B27" s="42" t="s">
        <v>7</v>
      </c>
      <c r="C27" s="23"/>
    </row>
    <row r="28" spans="2:3" ht="39.950000000000003" customHeight="1">
      <c r="B28" s="43" t="s">
        <v>1011</v>
      </c>
    </row>
    <row r="29" spans="2:3" ht="39.950000000000003" customHeight="1">
      <c r="B29" s="43" t="s">
        <v>8</v>
      </c>
    </row>
  </sheetData>
  <mergeCells count="1">
    <mergeCell ref="B2:C2"/>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18C1A-1332-4B0B-BF00-872855B62EF9}">
  <sheetPr>
    <tabColor theme="3"/>
  </sheetPr>
  <dimension ref="A1"/>
  <sheetViews>
    <sheetView showGridLines="0" zoomScale="80" zoomScaleNormal="80" workbookViewId="0"/>
  </sheetViews>
  <sheetFormatPr defaultRowHeight="15"/>
  <sheetData>
    <row r="1" spans="1:1">
      <c r="A1" s="78"/>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6A0F8-71D9-422B-8D81-446C53DFA23F}">
  <sheetPr>
    <tabColor theme="5"/>
    <outlinePr summaryRight="0"/>
  </sheetPr>
  <dimension ref="A1:Y75"/>
  <sheetViews>
    <sheetView showGridLines="0" zoomScale="80" zoomScaleNormal="80" workbookViewId="0"/>
  </sheetViews>
  <sheetFormatPr defaultColWidth="9.42578125" defaultRowHeight="12.75"/>
  <cols>
    <col min="1" max="1" width="45.5703125" style="131" customWidth="1"/>
    <col min="2" max="3" width="12.5703125" style="216" customWidth="1"/>
    <col min="4" max="4" width="12.5703125" style="131" customWidth="1"/>
    <col min="5" max="7" width="13.140625" style="131" customWidth="1"/>
    <col min="8" max="16" width="13.140625" style="10" customWidth="1"/>
    <col min="17" max="25" width="13.140625" style="131" customWidth="1"/>
    <col min="26" max="45" width="9.5703125" style="131" customWidth="1"/>
    <col min="46" max="16384" width="9.42578125" style="131"/>
  </cols>
  <sheetData>
    <row r="1" spans="1:25" ht="39.75" customHeight="1">
      <c r="A1" s="78" t="s">
        <v>9</v>
      </c>
      <c r="B1" s="78"/>
      <c r="C1" s="78"/>
      <c r="D1" s="78"/>
      <c r="E1" s="14"/>
    </row>
    <row r="2" spans="1:25" ht="39.75" customHeight="1" thickBot="1">
      <c r="A2" s="822" t="s">
        <v>656</v>
      </c>
      <c r="B2" s="822"/>
      <c r="C2" s="822"/>
      <c r="D2" s="822"/>
      <c r="E2" s="822"/>
      <c r="F2" s="822"/>
      <c r="G2" s="822"/>
      <c r="H2" s="822"/>
      <c r="I2" s="822"/>
      <c r="J2" s="822"/>
      <c r="K2" s="822"/>
      <c r="L2" s="822"/>
      <c r="M2" s="822"/>
      <c r="N2" s="822"/>
      <c r="O2" s="822"/>
      <c r="P2" s="822"/>
      <c r="Q2" s="822"/>
      <c r="R2" s="822"/>
      <c r="S2" s="822"/>
      <c r="T2" s="822"/>
      <c r="U2" s="822"/>
      <c r="V2" s="822"/>
      <c r="W2" s="822"/>
      <c r="X2" s="822"/>
      <c r="Y2" s="636"/>
    </row>
    <row r="3" spans="1:25">
      <c r="B3" s="131"/>
      <c r="C3" s="131"/>
      <c r="F3" s="159"/>
    </row>
    <row r="4" spans="1:25" s="138" customFormat="1">
      <c r="A4" s="719" t="s">
        <v>418</v>
      </c>
      <c r="B4" s="132"/>
      <c r="C4" s="132"/>
      <c r="D4" s="132"/>
      <c r="E4" s="132"/>
      <c r="F4" s="134"/>
      <c r="G4" s="134"/>
      <c r="H4" s="134"/>
      <c r="I4" s="134"/>
      <c r="J4" s="134"/>
      <c r="K4" s="134"/>
      <c r="L4" s="134"/>
      <c r="M4" s="134"/>
      <c r="N4" s="134"/>
      <c r="O4" s="134"/>
      <c r="P4" s="134"/>
      <c r="Q4" s="134"/>
      <c r="R4" s="134"/>
      <c r="S4" s="134"/>
      <c r="T4" s="134"/>
      <c r="U4" s="134"/>
      <c r="V4" s="134"/>
      <c r="W4" s="134"/>
      <c r="X4" s="134"/>
      <c r="Y4" s="134"/>
    </row>
    <row r="5" spans="1:25" s="161" customFormat="1" ht="25.5">
      <c r="A5" s="739"/>
      <c r="B5" s="740" t="s">
        <v>546</v>
      </c>
      <c r="C5" s="740" t="s">
        <v>11</v>
      </c>
      <c r="D5" s="740" t="s">
        <v>53</v>
      </c>
      <c r="E5" s="740" t="s">
        <v>256</v>
      </c>
      <c r="F5" s="740" t="s">
        <v>253</v>
      </c>
      <c r="G5" s="740" t="s">
        <v>254</v>
      </c>
      <c r="H5" s="131"/>
      <c r="I5" s="740" t="s">
        <v>986</v>
      </c>
      <c r="J5" s="740" t="s">
        <v>260</v>
      </c>
      <c r="K5" s="740" t="s">
        <v>261</v>
      </c>
      <c r="L5" s="740" t="s">
        <v>262</v>
      </c>
      <c r="M5" s="740" t="s">
        <v>263</v>
      </c>
      <c r="N5" s="740" t="s">
        <v>259</v>
      </c>
      <c r="O5" s="740" t="s">
        <v>264</v>
      </c>
      <c r="P5" s="740" t="s">
        <v>265</v>
      </c>
      <c r="Q5" s="740" t="s">
        <v>266</v>
      </c>
      <c r="R5" s="740" t="s">
        <v>267</v>
      </c>
      <c r="S5" s="740" t="s">
        <v>268</v>
      </c>
      <c r="T5" s="740" t="s">
        <v>269</v>
      </c>
      <c r="U5" s="740" t="s">
        <v>1001</v>
      </c>
      <c r="V5" s="740" t="s">
        <v>1002</v>
      </c>
      <c r="W5" s="740" t="s">
        <v>1003</v>
      </c>
      <c r="X5" s="740" t="s">
        <v>1004</v>
      </c>
      <c r="Y5" s="740" t="s">
        <v>1005</v>
      </c>
    </row>
    <row r="6" spans="1:25" s="138" customFormat="1">
      <c r="A6" s="755" t="s">
        <v>462</v>
      </c>
      <c r="B6" s="754"/>
      <c r="C6" s="756"/>
      <c r="D6" s="756"/>
      <c r="E6" s="756"/>
      <c r="F6" s="756"/>
      <c r="G6" s="756"/>
      <c r="H6" s="162"/>
      <c r="I6" s="748"/>
      <c r="J6" s="741"/>
      <c r="K6" s="741"/>
      <c r="L6" s="741"/>
      <c r="M6" s="741"/>
      <c r="N6" s="741"/>
      <c r="O6" s="741"/>
      <c r="P6" s="741"/>
      <c r="Q6" s="741"/>
      <c r="R6" s="741"/>
      <c r="S6" s="741"/>
      <c r="T6" s="741"/>
      <c r="U6" s="741"/>
      <c r="V6" s="741"/>
      <c r="W6" s="741"/>
      <c r="X6" s="741"/>
      <c r="Y6" s="741"/>
    </row>
    <row r="7" spans="1:25" s="138" customFormat="1" ht="14.25">
      <c r="A7" s="757" t="s">
        <v>463</v>
      </c>
      <c r="B7" s="749">
        <f>SUM(I7)</f>
        <v>7.7216610000000019</v>
      </c>
      <c r="C7" s="742">
        <f>SUM(J7:M7)</f>
        <v>20.765943999999998</v>
      </c>
      <c r="D7" s="742">
        <f>SUM(N7:Q7)</f>
        <v>22.564001999999999</v>
      </c>
      <c r="E7" s="742">
        <f t="shared" ref="E7:E8" si="0">SUM(R7:U7)</f>
        <v>25.854738999999995</v>
      </c>
      <c r="F7" s="742">
        <f t="shared" ref="F7:F12" si="1">SUM(V7:Y7)</f>
        <v>24.523133999999999</v>
      </c>
      <c r="G7" s="742">
        <v>19.53</v>
      </c>
      <c r="H7" s="163"/>
      <c r="I7" s="749">
        <v>7.7216610000000019</v>
      </c>
      <c r="J7" s="742">
        <v>5.1133639999999989</v>
      </c>
      <c r="K7" s="742">
        <v>3.663843</v>
      </c>
      <c r="L7" s="742">
        <v>4.452566</v>
      </c>
      <c r="M7" s="742">
        <v>7.5361710000000004</v>
      </c>
      <c r="N7" s="742">
        <v>7.8392390000000001</v>
      </c>
      <c r="O7" s="742">
        <v>4.3098159999999996</v>
      </c>
      <c r="P7" s="742">
        <v>4.7204980000000001</v>
      </c>
      <c r="Q7" s="742">
        <v>5.6944489999999996</v>
      </c>
      <c r="R7" s="742">
        <v>8.129681999999999</v>
      </c>
      <c r="S7" s="742">
        <v>4.643224</v>
      </c>
      <c r="T7" s="742">
        <v>4.9076409999999999</v>
      </c>
      <c r="U7" s="742">
        <v>8.1741919999999997</v>
      </c>
      <c r="V7" s="742">
        <v>7.7502959999999996</v>
      </c>
      <c r="W7" s="742">
        <v>4.8581060000000003</v>
      </c>
      <c r="X7" s="742">
        <v>3.7074129999999998</v>
      </c>
      <c r="Y7" s="742">
        <v>8.207319</v>
      </c>
    </row>
    <row r="8" spans="1:25" s="138" customFormat="1" ht="14.25">
      <c r="A8" s="757" t="s">
        <v>464</v>
      </c>
      <c r="B8" s="749">
        <f t="shared" ref="B8:B12" si="2">SUM(I8)</f>
        <v>7.7015090000000015</v>
      </c>
      <c r="C8" s="742">
        <f t="shared" ref="C8:C12" si="3">SUM(J8:M8)</f>
        <v>23.613205999999998</v>
      </c>
      <c r="D8" s="742">
        <f>SUM(N8:Q8)</f>
        <v>23.577418999999999</v>
      </c>
      <c r="E8" s="742">
        <f t="shared" si="0"/>
        <v>27.608687999999997</v>
      </c>
      <c r="F8" s="742">
        <f t="shared" si="1"/>
        <v>26.786300000000001</v>
      </c>
      <c r="G8" s="742">
        <v>20.46</v>
      </c>
      <c r="H8" s="163"/>
      <c r="I8" s="749">
        <v>7.7015090000000015</v>
      </c>
      <c r="J8" s="742">
        <v>5.5281769999999977</v>
      </c>
      <c r="K8" s="742">
        <v>3.8034069999999995</v>
      </c>
      <c r="L8" s="742">
        <v>5.2025800000000002</v>
      </c>
      <c r="M8" s="742">
        <v>9.0790420000000012</v>
      </c>
      <c r="N8" s="742">
        <v>7.6977349999999998</v>
      </c>
      <c r="O8" s="742">
        <v>4.6379719999999995</v>
      </c>
      <c r="P8" s="742">
        <v>5.10121</v>
      </c>
      <c r="Q8" s="742">
        <v>6.1405019999999997</v>
      </c>
      <c r="R8" s="742">
        <v>7.7487810000000001</v>
      </c>
      <c r="S8" s="742">
        <v>4.4122199999999996</v>
      </c>
      <c r="T8" s="742">
        <v>6.0188000000000006</v>
      </c>
      <c r="U8" s="742">
        <v>9.4288869999999996</v>
      </c>
      <c r="V8" s="742">
        <v>7.6766869999999994</v>
      </c>
      <c r="W8" s="742">
        <v>5.2042440000000001</v>
      </c>
      <c r="X8" s="742">
        <v>5.5597899999999996</v>
      </c>
      <c r="Y8" s="742">
        <v>8.3455790000000007</v>
      </c>
    </row>
    <row r="9" spans="1:25" s="138" customFormat="1">
      <c r="A9" s="757" t="s">
        <v>465</v>
      </c>
      <c r="B9" s="749">
        <f t="shared" si="2"/>
        <v>11.105446000000001</v>
      </c>
      <c r="C9" s="742">
        <f t="shared" si="3"/>
        <v>32.416499999999999</v>
      </c>
      <c r="D9" s="742">
        <f t="shared" ref="D9:D11" si="4">SUM(N9:Q9)</f>
        <v>33.353065000000001</v>
      </c>
      <c r="E9" s="742">
        <f>SUM(R9:U9)</f>
        <v>39.407817000000001</v>
      </c>
      <c r="F9" s="742">
        <f t="shared" si="1"/>
        <v>37.849522999999998</v>
      </c>
      <c r="G9" s="742">
        <v>29.256948999999999</v>
      </c>
      <c r="H9" s="163"/>
      <c r="I9" s="749">
        <v>11.105446000000001</v>
      </c>
      <c r="J9" s="742">
        <v>7.7119630000000017</v>
      </c>
      <c r="K9" s="742">
        <v>5.1808909999999999</v>
      </c>
      <c r="L9" s="742">
        <v>7.101909</v>
      </c>
      <c r="M9" s="742">
        <v>12.421737</v>
      </c>
      <c r="N9" s="742">
        <v>10.933014</v>
      </c>
      <c r="O9" s="742">
        <v>6.2969999999999997</v>
      </c>
      <c r="P9" s="742">
        <v>7.2371060000000007</v>
      </c>
      <c r="Q9" s="742">
        <v>8.8859449999999995</v>
      </c>
      <c r="R9" s="742">
        <v>10.845977</v>
      </c>
      <c r="S9" s="742">
        <v>6.3644059999999998</v>
      </c>
      <c r="T9" s="742">
        <v>8.6461189999999988</v>
      </c>
      <c r="U9" s="742">
        <v>13.551315000000001</v>
      </c>
      <c r="V9" s="742">
        <v>10.50076</v>
      </c>
      <c r="W9" s="742">
        <v>7.5845280000000006</v>
      </c>
      <c r="X9" s="742">
        <v>7.6304939999999997</v>
      </c>
      <c r="Y9" s="742">
        <v>12.133741000000001</v>
      </c>
    </row>
    <row r="10" spans="1:25" s="138" customFormat="1">
      <c r="A10" s="757" t="s">
        <v>401</v>
      </c>
      <c r="B10" s="749">
        <f t="shared" si="2"/>
        <v>15.945726000000001</v>
      </c>
      <c r="C10" s="742">
        <f t="shared" si="3"/>
        <v>47.542008999999993</v>
      </c>
      <c r="D10" s="742">
        <f t="shared" si="4"/>
        <v>54.856852000000003</v>
      </c>
      <c r="E10" s="742">
        <f>SUM(R10:U10)</f>
        <v>61.794020000000003</v>
      </c>
      <c r="F10" s="742">
        <f t="shared" si="1"/>
        <v>53.580560000000006</v>
      </c>
      <c r="G10" s="742">
        <v>46.410659000000003</v>
      </c>
      <c r="H10" s="163"/>
      <c r="I10" s="749">
        <v>15.945726000000001</v>
      </c>
      <c r="J10" s="742">
        <v>13.198771999999998</v>
      </c>
      <c r="K10" s="742">
        <v>7.9630059999999991</v>
      </c>
      <c r="L10" s="742">
        <v>11.064802999999999</v>
      </c>
      <c r="M10" s="742">
        <v>15.315428000000001</v>
      </c>
      <c r="N10" s="742">
        <v>18.123860000000001</v>
      </c>
      <c r="O10" s="742">
        <v>12.395</v>
      </c>
      <c r="P10" s="742">
        <v>10.425922</v>
      </c>
      <c r="Q10" s="742">
        <v>13.91207</v>
      </c>
      <c r="R10" s="742">
        <v>17.069413000000001</v>
      </c>
      <c r="S10" s="742">
        <v>11.745549</v>
      </c>
      <c r="T10" s="742">
        <v>11.742006999999999</v>
      </c>
      <c r="U10" s="742">
        <v>21.237051000000001</v>
      </c>
      <c r="V10" s="742">
        <v>15.633075999999999</v>
      </c>
      <c r="W10" s="742">
        <v>10.212581</v>
      </c>
      <c r="X10" s="742">
        <v>9.2539180000000005</v>
      </c>
      <c r="Y10" s="742">
        <v>18.480985</v>
      </c>
    </row>
    <row r="11" spans="1:25" s="138" customFormat="1">
      <c r="A11" s="757" t="s">
        <v>403</v>
      </c>
      <c r="B11" s="749">
        <f t="shared" si="2"/>
        <v>23.738014</v>
      </c>
      <c r="C11" s="742">
        <f t="shared" si="3"/>
        <v>69.966716000000005</v>
      </c>
      <c r="D11" s="742">
        <f t="shared" si="4"/>
        <v>76.759884999999997</v>
      </c>
      <c r="E11" s="742">
        <f>SUM(R11:U11)</f>
        <v>81.664468999999997</v>
      </c>
      <c r="F11" s="742">
        <f t="shared" si="1"/>
        <v>83.327901999999995</v>
      </c>
      <c r="G11" s="742">
        <v>67.303833000000012</v>
      </c>
      <c r="H11" s="163"/>
      <c r="I11" s="749">
        <v>23.738014</v>
      </c>
      <c r="J11" s="742">
        <v>16.893295000000006</v>
      </c>
      <c r="K11" s="742">
        <v>12.140563999999999</v>
      </c>
      <c r="L11" s="742">
        <v>16.651167000000001</v>
      </c>
      <c r="M11" s="742">
        <v>24.281689999999998</v>
      </c>
      <c r="N11" s="742">
        <v>24.982360999999997</v>
      </c>
      <c r="O11" s="742">
        <v>15.305999999999999</v>
      </c>
      <c r="P11" s="742">
        <v>16.862874999999999</v>
      </c>
      <c r="Q11" s="742">
        <v>19.608649</v>
      </c>
      <c r="R11" s="742">
        <v>22.691735999999999</v>
      </c>
      <c r="S11" s="742">
        <v>14.064281999999999</v>
      </c>
      <c r="T11" s="742">
        <v>17.754977999999998</v>
      </c>
      <c r="U11" s="742">
        <v>27.153472999999998</v>
      </c>
      <c r="V11" s="742">
        <v>24.177169999999997</v>
      </c>
      <c r="W11" s="742">
        <v>16.669824999999999</v>
      </c>
      <c r="X11" s="742">
        <v>17.225294999999999</v>
      </c>
      <c r="Y11" s="742">
        <v>25.255611999999999</v>
      </c>
    </row>
    <row r="12" spans="1:25" s="138" customFormat="1">
      <c r="A12" s="757" t="s">
        <v>405</v>
      </c>
      <c r="B12" s="749">
        <f t="shared" si="2"/>
        <v>82.729011</v>
      </c>
      <c r="C12" s="742">
        <f t="shared" si="3"/>
        <v>276.669195</v>
      </c>
      <c r="D12" s="742">
        <f t="shared" ref="D12" si="5">SUM(N12:Q12)</f>
        <v>86.254999999999995</v>
      </c>
      <c r="E12" s="742">
        <f>SUM(R12:U12)</f>
        <v>0</v>
      </c>
      <c r="F12" s="742">
        <f t="shared" si="1"/>
        <v>0</v>
      </c>
      <c r="G12" s="742">
        <v>0</v>
      </c>
      <c r="H12" s="163"/>
      <c r="I12" s="749">
        <v>82.729011</v>
      </c>
      <c r="J12" s="742">
        <v>80.999629999999996</v>
      </c>
      <c r="K12" s="742">
        <v>43.320698000000007</v>
      </c>
      <c r="L12" s="742">
        <v>53.518751000000002</v>
      </c>
      <c r="M12" s="742">
        <v>98.830116000000004</v>
      </c>
      <c r="N12" s="742">
        <v>67.495999999999995</v>
      </c>
      <c r="O12" s="742">
        <v>18.759</v>
      </c>
      <c r="P12" s="742"/>
      <c r="Q12" s="742"/>
      <c r="R12" s="742"/>
      <c r="S12" s="742"/>
      <c r="T12" s="742"/>
      <c r="U12" s="742"/>
      <c r="V12" s="742"/>
      <c r="W12" s="742"/>
      <c r="X12" s="742"/>
      <c r="Y12" s="742"/>
    </row>
    <row r="13" spans="1:25" s="138" customFormat="1" ht="14.25">
      <c r="A13" s="757" t="s">
        <v>547</v>
      </c>
      <c r="B13" s="749">
        <f t="shared" ref="B13" si="6">SUM(I13)</f>
        <v>8.5535100000000011</v>
      </c>
      <c r="C13" s="742">
        <f t="shared" ref="C13" si="7">SUM(J13:M13)</f>
        <v>0</v>
      </c>
      <c r="D13" s="742">
        <f t="shared" ref="D13" si="8">SUM(N13:Q13)</f>
        <v>0</v>
      </c>
      <c r="E13" s="742">
        <f>SUM(R13:U13)</f>
        <v>0</v>
      </c>
      <c r="F13" s="742">
        <f t="shared" ref="F13" si="9">SUM(V13:Y13)</f>
        <v>0</v>
      </c>
      <c r="G13" s="742">
        <v>1</v>
      </c>
      <c r="H13" s="163"/>
      <c r="I13" s="749">
        <v>8.5535100000000011</v>
      </c>
      <c r="J13" s="742"/>
      <c r="K13" s="742"/>
      <c r="L13" s="742"/>
      <c r="M13" s="742"/>
      <c r="N13" s="742"/>
      <c r="O13" s="742"/>
      <c r="P13" s="742"/>
      <c r="Q13" s="742"/>
      <c r="R13" s="742"/>
      <c r="S13" s="742"/>
      <c r="T13" s="742"/>
      <c r="U13" s="742"/>
      <c r="V13" s="742"/>
      <c r="W13" s="742"/>
      <c r="X13" s="742"/>
      <c r="Y13" s="742"/>
    </row>
    <row r="14" spans="1:25" s="138" customFormat="1">
      <c r="A14" s="758" t="s">
        <v>52</v>
      </c>
      <c r="B14" s="750">
        <f>SUM(B7:B13)</f>
        <v>157.494877</v>
      </c>
      <c r="C14" s="743">
        <f>SUM(C7:C12)</f>
        <v>470.97357</v>
      </c>
      <c r="D14" s="743">
        <f>SUM(D7:D12)</f>
        <v>297.36622299999999</v>
      </c>
      <c r="E14" s="743">
        <f t="shared" ref="E14:F14" si="10">SUM(E7:E12)</f>
        <v>236.32973299999998</v>
      </c>
      <c r="F14" s="743">
        <f t="shared" si="10"/>
        <v>226.06741899999997</v>
      </c>
      <c r="G14" s="743">
        <v>183.20264100000003</v>
      </c>
      <c r="H14" s="164"/>
      <c r="I14" s="750">
        <f>SUM(I7:I13)</f>
        <v>157.494877</v>
      </c>
      <c r="J14" s="743">
        <f t="shared" ref="J14:Y14" si="11">SUM(J7:J13)</f>
        <v>129.445201</v>
      </c>
      <c r="K14" s="743">
        <f t="shared" si="11"/>
        <v>76.072409000000007</v>
      </c>
      <c r="L14" s="743">
        <f t="shared" si="11"/>
        <v>97.991776000000002</v>
      </c>
      <c r="M14" s="743">
        <f t="shared" si="11"/>
        <v>167.46418399999999</v>
      </c>
      <c r="N14" s="743">
        <f t="shared" si="11"/>
        <v>137.07220899999999</v>
      </c>
      <c r="O14" s="743">
        <f t="shared" si="11"/>
        <v>61.704788000000001</v>
      </c>
      <c r="P14" s="743">
        <f t="shared" si="11"/>
        <v>44.347611000000001</v>
      </c>
      <c r="Q14" s="743">
        <f t="shared" si="11"/>
        <v>54.241614999999996</v>
      </c>
      <c r="R14" s="743">
        <f t="shared" si="11"/>
        <v>66.485589000000004</v>
      </c>
      <c r="S14" s="743">
        <f t="shared" si="11"/>
        <v>41.229680999999999</v>
      </c>
      <c r="T14" s="743">
        <f t="shared" si="11"/>
        <v>49.069544999999991</v>
      </c>
      <c r="U14" s="743">
        <f t="shared" si="11"/>
        <v>79.544917999999996</v>
      </c>
      <c r="V14" s="743">
        <f t="shared" si="11"/>
        <v>65.737988999999999</v>
      </c>
      <c r="W14" s="743">
        <f t="shared" si="11"/>
        <v>44.529284000000004</v>
      </c>
      <c r="X14" s="743">
        <f t="shared" si="11"/>
        <v>43.376909999999995</v>
      </c>
      <c r="Y14" s="743">
        <f t="shared" si="11"/>
        <v>72.423236000000003</v>
      </c>
    </row>
    <row r="15" spans="1:25" s="138" customFormat="1" ht="14.25">
      <c r="A15" s="755" t="s">
        <v>466</v>
      </c>
      <c r="B15" s="749"/>
      <c r="C15" s="742"/>
      <c r="D15" s="742"/>
      <c r="E15" s="742"/>
      <c r="F15" s="742"/>
      <c r="G15" s="742"/>
      <c r="H15" s="163"/>
      <c r="I15" s="751"/>
      <c r="J15" s="742"/>
      <c r="K15" s="742"/>
      <c r="L15" s="742"/>
      <c r="M15" s="742"/>
      <c r="N15" s="742"/>
      <c r="O15" s="742"/>
      <c r="P15" s="742"/>
      <c r="Q15" s="742"/>
      <c r="R15" s="742"/>
      <c r="S15" s="742"/>
      <c r="T15" s="742"/>
      <c r="U15" s="742"/>
      <c r="V15" s="742"/>
      <c r="W15" s="742"/>
      <c r="X15" s="742"/>
      <c r="Y15" s="742"/>
    </row>
    <row r="16" spans="1:25">
      <c r="A16" s="757" t="s">
        <v>394</v>
      </c>
      <c r="B16" s="752">
        <f>B7/('Vėjas ir Saulė'!$G6*2160)*1000</f>
        <v>0.39154907508823172</v>
      </c>
      <c r="C16" s="744">
        <f>C7/('Vėjas ir Saulė'!$G6*8760)*1000</f>
        <v>0.259643105422937</v>
      </c>
      <c r="D16" s="744">
        <f>D7/('Vėjas ir Saulė'!$G6*8760)*1000</f>
        <v>0.28212478806883823</v>
      </c>
      <c r="E16" s="744">
        <f>E7/('Vėjas ir Saulė'!$G6*8784)*1000</f>
        <v>0.32238665292067414</v>
      </c>
      <c r="F16" s="744">
        <f>F7/('Vėjas ir Saulė'!$G6*8760)*1000</f>
        <v>0.30662042941379464</v>
      </c>
      <c r="G16" s="744">
        <f>G7/('Vėjas ir Saulė'!$G6*8760)*1000</f>
        <v>0.24418971027322242</v>
      </c>
      <c r="H16" s="165"/>
      <c r="I16" s="752">
        <f>I7/('Vėjas ir Saulė'!$G6*2160)*1000</f>
        <v>0.39154907508823172</v>
      </c>
      <c r="J16" s="744">
        <f>J7/('Vėjas ir Saulė'!$G6*2208)*1000</f>
        <v>0.25365116592853626</v>
      </c>
      <c r="K16" s="744">
        <f>K7/('Vėjas ir Saulė'!$G6*2208)*1000</f>
        <v>0.18174689866184104</v>
      </c>
      <c r="L16" s="744">
        <f>L7/('Vėjas ir Saulė'!$G6*2184)*1000</f>
        <v>0.22329909046776514</v>
      </c>
      <c r="M16" s="744">
        <f>M7/('Vėjas ir Saulė'!$G6*2160)*1000</f>
        <v>0.38214327004989651</v>
      </c>
      <c r="N16" s="744">
        <f>N7/('Vėjas ir Saulė'!$G6*2208)*1000</f>
        <v>0.38886965847580046</v>
      </c>
      <c r="O16" s="744">
        <f>O7/('Vėjas ir Saulė'!$G6*2208)*1000</f>
        <v>0.2137907360667968</v>
      </c>
      <c r="P16" s="744">
        <f>P7/('Vėjas ir Saulė'!$G6*2184)*1000</f>
        <v>0.23673605510954907</v>
      </c>
      <c r="Q16" s="744">
        <f>Q7/('Vėjas ir Saulė'!$G6*2160)*1000</f>
        <v>0.2887534481359782</v>
      </c>
      <c r="R16" s="744">
        <f>R7/('Vėjas ir Saulė'!$G6*2208)*1000</f>
        <v>0.40327723939235194</v>
      </c>
      <c r="S16" s="744">
        <f>S7/('Vėjas ir Saulė'!$G6*2208)*1000</f>
        <v>0.23032961887073988</v>
      </c>
      <c r="T16" s="744">
        <f>T7/('Vėjas ir Saulė'!$G6*2184)*1000</f>
        <v>0.2461213986816396</v>
      </c>
      <c r="U16" s="744">
        <f>U7/('Vėjas ir Saulė'!$G6*2184)*1000</f>
        <v>0.40994106295311106</v>
      </c>
      <c r="V16" s="744">
        <f>V7/('Vėjas ir Saulė'!$G6*2208)*1000</f>
        <v>0.38445759321872469</v>
      </c>
      <c r="W16" s="744">
        <f>W7/('Vėjas ir Saulė'!$G6*2208)*1000</f>
        <v>0.24098895582329319</v>
      </c>
      <c r="X16" s="744">
        <f>X7/('Vėjas ir Saulė'!$G6*2184)*1000</f>
        <v>0.18592918126050653</v>
      </c>
      <c r="Y16" s="744">
        <f>Y7/('Vėjas ir Saulė'!$G6*2160)*1000</f>
        <v>0.41617576366070336</v>
      </c>
    </row>
    <row r="17" spans="1:25">
      <c r="A17" s="757" t="s">
        <v>398</v>
      </c>
      <c r="B17" s="752">
        <f>B8/('Vėjas ir Saulė'!$G7*2160)*1000</f>
        <v>0.35655134259259269</v>
      </c>
      <c r="C17" s="744">
        <f>C8/('Vėjas ir Saulė'!$G7*8760)*1000</f>
        <v>0.26955714611872139</v>
      </c>
      <c r="D17" s="744">
        <f>D8/('Vėjas ir Saulė'!$G7*8760)*1000</f>
        <v>0.26914861872146117</v>
      </c>
      <c r="E17" s="744">
        <f>E8/('Vėjas ir Saulė'!$G7*8784)*1000</f>
        <v>0.31430655737704916</v>
      </c>
      <c r="F17" s="744">
        <f>F8/('Vėjas ir Saulė'!$G7*8760)*1000</f>
        <v>0.30577968036529679</v>
      </c>
      <c r="G17" s="744">
        <f>G8/('Vėjas ir Saulė'!$G7*8760)*1000</f>
        <v>0.23356164383561642</v>
      </c>
      <c r="H17" s="165"/>
      <c r="I17" s="752">
        <f>I8/('Vėjas ir Saulė'!$G7*2160)*1000</f>
        <v>0.35655134259259269</v>
      </c>
      <c r="J17" s="744">
        <f>J8/('Vėjas ir Saulė'!$G7*2208)*1000</f>
        <v>0.2503703351449274</v>
      </c>
      <c r="K17" s="744">
        <f>K8/('Vėjas ir Saulė'!$G7*2208)*1000</f>
        <v>0.17225575181159419</v>
      </c>
      <c r="L17" s="744">
        <f>L8/('Vėjas ir Saulė'!$G7*2184)*1000</f>
        <v>0.23821336996336998</v>
      </c>
      <c r="M17" s="744">
        <f>M8/('Vėjas ir Saulė'!$G7*2160)*1000</f>
        <v>0.42032601851851858</v>
      </c>
      <c r="N17" s="744">
        <f>N8/('Vėjas ir Saulė'!$G7*2208)*1000</f>
        <v>0.34862930253623187</v>
      </c>
      <c r="O17" s="744">
        <f>O8/('Vėjas ir Saulė'!$G7*2208)*1000</f>
        <v>0.21005307971014489</v>
      </c>
      <c r="P17" s="744">
        <f>P8/('Vėjas ir Saulė'!$G7*2184)*1000</f>
        <v>0.23357188644688645</v>
      </c>
      <c r="Q17" s="744">
        <f>Q8/('Vėjas ir Saulė'!$G7*2160)*1000</f>
        <v>0.28428249999999999</v>
      </c>
      <c r="R17" s="744">
        <f>R8/('Vėjas ir Saulė'!$G7*2208)*1000</f>
        <v>0.35094116847826085</v>
      </c>
      <c r="S17" s="744">
        <f>S8/('Vėjas ir Saulė'!$G7*2208)*1000</f>
        <v>0.19982880434782607</v>
      </c>
      <c r="T17" s="744">
        <f>T8/('Vėjas ir Saulė'!$G7*2184)*1000</f>
        <v>0.27558608058608058</v>
      </c>
      <c r="U17" s="744">
        <f>U8/('Vėjas ir Saulė'!$G7*2184)*1000</f>
        <v>0.43172559523809523</v>
      </c>
      <c r="V17" s="744">
        <f>V8/('Vėjas ir Saulė'!$G7*2208)*1000</f>
        <v>0.34767604166666666</v>
      </c>
      <c r="W17" s="744">
        <f>W8/('Vėjas ir Saulė'!$G7*2208)*1000</f>
        <v>0.23569945652173913</v>
      </c>
      <c r="X17" s="744">
        <f>X8/('Vėjas ir Saulė'!$G7*2184)*1000</f>
        <v>0.2545691391941392</v>
      </c>
      <c r="Y17" s="744">
        <f>Y8/('Vėjas ir Saulė'!$G7*2160)*1000</f>
        <v>0.38636939814814819</v>
      </c>
    </row>
    <row r="18" spans="1:25">
      <c r="A18" s="757" t="s">
        <v>465</v>
      </c>
      <c r="B18" s="752">
        <f>B9/('Vėjas ir Saulė'!$G8*2160)*1000</f>
        <v>0.34506108625403931</v>
      </c>
      <c r="C18" s="744">
        <f>C9/('Vėjas ir Saulė'!$G8*8760)*1000</f>
        <v>0.24835662406913667</v>
      </c>
      <c r="D18" s="745">
        <v>0.25553204774600841</v>
      </c>
      <c r="E18" s="745">
        <v>0.30109516540140097</v>
      </c>
      <c r="F18" s="745">
        <v>0.28804812024353116</v>
      </c>
      <c r="G18" s="745">
        <v>0.22265562404870623</v>
      </c>
      <c r="H18" s="165"/>
      <c r="I18" s="752">
        <f>I9/('Vėjas ir Saulė'!$G8*2160)*1000</f>
        <v>0.34506108625403931</v>
      </c>
      <c r="J18" s="745">
        <f>J9/('Vėjas ir Saulė'!$G8*2208)*1000</f>
        <v>0.23441187019745163</v>
      </c>
      <c r="K18" s="745">
        <f>K9/('Vėjas ir Saulė'!$G8*2208)*1000</f>
        <v>0.1574777198229744</v>
      </c>
      <c r="L18" s="745">
        <f>L9/('Vėjas ir Saulė'!$G8*2184)*1000</f>
        <v>0.21824092853455268</v>
      </c>
      <c r="M18" s="745">
        <f>M9/('Vėjas ir Saulė'!$G8*2160)*1000</f>
        <v>0.38596001118568235</v>
      </c>
      <c r="N18" s="745">
        <f>N9/('Vėjas ir Saulė'!$G8*2208)*1000</f>
        <v>0.33231853662095123</v>
      </c>
      <c r="O18" s="745">
        <f>O9/('Vėjas ir Saulė'!$G8*2208)*1000</f>
        <v>0.19140283046396261</v>
      </c>
      <c r="P18" s="745">
        <f>P9/('Vėjas ir Saulė'!$G8*2184)*1000</f>
        <v>0.22239551835189419</v>
      </c>
      <c r="Q18" s="745">
        <f>Q9/('Vėjas ir Saulė'!$G8*2160)*1000</f>
        <v>0.27609821650509569</v>
      </c>
      <c r="R18" s="745">
        <f>R9/('Vėjas ir Saulė'!$G8*2208)*1000</f>
        <v>0.32967297077132568</v>
      </c>
      <c r="S18" s="745">
        <f>S9/('Vėjas ir Saulė'!$G8*2208)*1000</f>
        <v>0.19345169487403946</v>
      </c>
      <c r="T18" s="745">
        <f>T9/('Vėjas ir Saulė'!$G8*2184)*1000</f>
        <v>0.26569434201145609</v>
      </c>
      <c r="U18" s="745">
        <f>U9/('Vėjas ir Saulė'!$G8*2184)*1000</f>
        <v>0.41643050741205107</v>
      </c>
      <c r="V18" s="745">
        <f>V9/('Vėjas ir Saulė'!$G8*2208)*1000</f>
        <v>0.31917979768505</v>
      </c>
      <c r="W18" s="745">
        <f>W9/('Vėjas ir Saulė'!$G8*2208)*1000</f>
        <v>0.23053837175372044</v>
      </c>
      <c r="X18" s="745">
        <f>X9/('Vėjas ir Saulė'!$G8*2184)*1000</f>
        <v>0.23448429087690831</v>
      </c>
      <c r="Y18" s="745">
        <f>Y9/('Vėjas ir Saulė'!$G8*2160)*1000</f>
        <v>0.37701158960974401</v>
      </c>
    </row>
    <row r="19" spans="1:25">
      <c r="A19" s="757" t="s">
        <v>401</v>
      </c>
      <c r="B19" s="752">
        <f>B10/('Vėjas ir Saulė'!$G9*2160)*1000</f>
        <v>0.40340330904675165</v>
      </c>
      <c r="C19" s="744">
        <f>C10/('Vėjas ir Saulė'!$G9*8760)*1000</f>
        <v>0.29656666541906829</v>
      </c>
      <c r="D19" s="745">
        <v>0.34219659655163814</v>
      </c>
      <c r="E19" s="745">
        <v>0.38441739576179246</v>
      </c>
      <c r="F19" s="745">
        <v>0.33980568239472353</v>
      </c>
      <c r="G19" s="745">
        <v>0.29433446854388634</v>
      </c>
      <c r="H19" s="165"/>
      <c r="I19" s="752">
        <f>I10/('Vėjas ir Saulė'!$G9*2160)*1000</f>
        <v>0.40340330904675165</v>
      </c>
      <c r="J19" s="745">
        <f>J10/('Vėjas ir Saulė'!$G9*2208)*1000</f>
        <v>0.32665053060901239</v>
      </c>
      <c r="K19" s="745">
        <f>K10/('Vėjas ir Saulė'!$G9*2208)*1000</f>
        <v>0.19707288944325646</v>
      </c>
      <c r="L19" s="745">
        <f>L10/('Vėjas ir Saulė'!$G9*2184)*1000</f>
        <v>0.27684708961348303</v>
      </c>
      <c r="M19" s="745">
        <f>M10/('Vėjas ir Saulė'!$G9*2160)*1000</f>
        <v>0.38745770087026915</v>
      </c>
      <c r="N19" s="745">
        <f>N10/('Vėjas ir Saulė'!$G9*2208)*1000</f>
        <v>0.44853934030252629</v>
      </c>
      <c r="O19" s="745">
        <f>O10/('Vėjas ir Saulė'!$G9*2208)*1000</f>
        <v>0.30675833531321772</v>
      </c>
      <c r="P19" s="745">
        <f>P10/('Vėjas ir Saulė'!$G9*2184)*1000</f>
        <v>0.26086195680457974</v>
      </c>
      <c r="Q19" s="745">
        <f>Q10/('Vėjas ir Saulė'!$G9*2160)*1000</f>
        <v>0.35195481683869662</v>
      </c>
      <c r="R19" s="745">
        <f>R10/('Vėjas ir Saulė'!$G9*2208)*1000</f>
        <v>0.42244330106121802</v>
      </c>
      <c r="S19" s="745">
        <f>S10/('Vėjas ir Saulė'!$G9*2208)*1000</f>
        <v>0.29068536172487525</v>
      </c>
      <c r="T19" s="745">
        <f>T10/('Vėjas ir Saulė'!$G9*2184)*1000</f>
        <v>0.29379108368862461</v>
      </c>
      <c r="U19" s="745">
        <f>U10/('Vėjas ir Saulė'!$G9*2184)*1000</f>
        <v>0.53136199183330324</v>
      </c>
      <c r="V19" s="745">
        <f>V10/('Vėjas ir Saulė'!$G9*2208)*1000</f>
        <v>0.38689603627148172</v>
      </c>
      <c r="W19" s="745">
        <f>W10/('Vėjas ir Saulė'!$G9*2208)*1000</f>
        <v>0.25274661934743009</v>
      </c>
      <c r="X19" s="745">
        <f>X10/('Vėjas ir Saulė'!$G9*2184)*1000</f>
        <v>0.2315378110050241</v>
      </c>
      <c r="Y19" s="745">
        <f>Y10/('Vėjas ir Saulė'!$G9*2160)*1000</f>
        <v>0.46754161606962158</v>
      </c>
    </row>
    <row r="20" spans="1:25">
      <c r="A20" s="757" t="s">
        <v>403</v>
      </c>
      <c r="B20" s="752">
        <f>B11/('Vėjas ir Saulė'!$G10*2160)*1000</f>
        <v>0.45790922067901235</v>
      </c>
      <c r="C20" s="744">
        <f>C11/('Vėjas ir Saulė'!$G10*8760)*1000</f>
        <v>0.33279450152207007</v>
      </c>
      <c r="D20" s="745">
        <v>0.3651059979071537</v>
      </c>
      <c r="E20" s="745">
        <v>0.38737320222374011</v>
      </c>
      <c r="F20" s="745">
        <v>0.39634656582952821</v>
      </c>
      <c r="G20" s="745">
        <v>0.32012858162100455</v>
      </c>
      <c r="H20" s="165"/>
      <c r="I20" s="752">
        <f>I11/('Vėjas ir Saulė'!$G10*2160)*1000</f>
        <v>0.45790922067901235</v>
      </c>
      <c r="J20" s="745">
        <f>J11/('Vėjas ir Saulė'!$G10*2208)*1000</f>
        <v>0.31878953426932377</v>
      </c>
      <c r="K20" s="745">
        <f>K11/('Vėjas ir Saulė'!$G10*2208)*1000</f>
        <v>0.22910182669082124</v>
      </c>
      <c r="L20" s="745">
        <f>L11/('Vėjas ir Saulė'!$G10*2184)*1000</f>
        <v>0.31767336309523808</v>
      </c>
      <c r="M20" s="745">
        <f>M11/('Vėjas ir Saulė'!$G10*2160)*1000</f>
        <v>0.46839679783950616</v>
      </c>
      <c r="N20" s="745">
        <f>N11/('Vėjas ir Saulė'!$G10*2208)*1000</f>
        <v>0.47143646210748791</v>
      </c>
      <c r="O20" s="745">
        <f>O11/('Vėjas ir Saulė'!$G10*2208)*1000</f>
        <v>0.28883605072463764</v>
      </c>
      <c r="P20" s="745">
        <f>P11/('Vėjas ir Saulė'!$G10*2184)*1000</f>
        <v>0.32171235882173382</v>
      </c>
      <c r="Q20" s="745">
        <f>Q11/('Vėjas ir Saulė'!$G10*2160)*1000</f>
        <v>0.37825326003086418</v>
      </c>
      <c r="R20" s="745">
        <f>R11/('Vėjas ir Saulė'!$G10*2208)*1000</f>
        <v>0.42821059782608689</v>
      </c>
      <c r="S20" s="745">
        <f>S11/('Vėjas ir Saulė'!$G10*2208)*1000</f>
        <v>0.26540387228260864</v>
      </c>
      <c r="T20" s="745">
        <f>T11/('Vėjas ir Saulė'!$G10*2184)*1000</f>
        <v>0.33873202838827832</v>
      </c>
      <c r="U20" s="745">
        <f>U11/('Vėjas ir Saulė'!$G10*2184)*1000</f>
        <v>0.518037870115995</v>
      </c>
      <c r="V20" s="745">
        <f>V11/('Vėjas ir Saulė'!$G10*2208)*1000</f>
        <v>0.45624188556763279</v>
      </c>
      <c r="W20" s="745">
        <f>W11/('Vėjas ir Saulė'!$G10*2208)*1000</f>
        <v>0.31457248263888887</v>
      </c>
      <c r="X20" s="745">
        <f>X11/('Vėjas ir Saulė'!$G10*2184)*1000</f>
        <v>0.32862665979853478</v>
      </c>
      <c r="Y20" s="745">
        <f>Y11/('Vėjas ir Saulė'!$G10*2160)*1000</f>
        <v>0.4871838734567901</v>
      </c>
    </row>
    <row r="21" spans="1:25" ht="14.25">
      <c r="A21" s="757" t="s">
        <v>467</v>
      </c>
      <c r="B21" s="752">
        <f>B12/('Vėjas ir Saulė'!$G11*2160)*1000</f>
        <v>0.40788570879185893</v>
      </c>
      <c r="C21" s="744">
        <f>C12/('Vėjas ir Saulė'!$G11*8760)*1000</f>
        <v>0.33634974907727549</v>
      </c>
      <c r="D21" s="745">
        <v>0.43782938750989869</v>
      </c>
      <c r="E21" s="742">
        <v>0</v>
      </c>
      <c r="F21" s="742">
        <v>0</v>
      </c>
      <c r="G21" s="742">
        <v>0</v>
      </c>
      <c r="H21" s="165"/>
      <c r="I21" s="752">
        <f>I12/('Vėjas ir Saulė'!$G11*2160)*1000</f>
        <v>0.40788570879185893</v>
      </c>
      <c r="J21" s="745">
        <f>J12/('Vėjas ir Saulė'!$G11*2208)*1000</f>
        <v>0.39067747642419465</v>
      </c>
      <c r="K21" s="745">
        <f>K12/('Vėjas ir Saulė'!$G11*2208)*1000</f>
        <v>0.20894442322236115</v>
      </c>
      <c r="L21" s="745">
        <f>L12/('Vėjas ir Saulė'!$G11*2184)*1000</f>
        <v>0.26096829200263705</v>
      </c>
      <c r="M21" s="745">
        <f>M12/('Vėjas ir Saulė'!$G11*2160)*1000</f>
        <v>0.48727032303869366</v>
      </c>
      <c r="N21" s="745">
        <v>0.43782938750989869</v>
      </c>
      <c r="O21" s="742">
        <v>0</v>
      </c>
      <c r="P21" s="742">
        <v>0</v>
      </c>
      <c r="Q21" s="742">
        <v>0</v>
      </c>
      <c r="R21" s="742">
        <v>0</v>
      </c>
      <c r="S21" s="742">
        <v>0</v>
      </c>
      <c r="T21" s="742">
        <v>0</v>
      </c>
      <c r="U21" s="742">
        <v>0</v>
      </c>
      <c r="V21" s="742">
        <v>0</v>
      </c>
      <c r="W21" s="742">
        <v>0</v>
      </c>
      <c r="X21" s="742">
        <v>0</v>
      </c>
      <c r="Y21" s="742">
        <v>0</v>
      </c>
    </row>
    <row r="22" spans="1:25" s="138" customFormat="1" ht="14.25">
      <c r="A22" s="757" t="s">
        <v>547</v>
      </c>
      <c r="B22" s="749">
        <v>0</v>
      </c>
      <c r="C22" s="742">
        <v>0</v>
      </c>
      <c r="D22" s="742">
        <v>0</v>
      </c>
      <c r="E22" s="742">
        <v>0</v>
      </c>
      <c r="F22" s="742">
        <v>0</v>
      </c>
      <c r="G22" s="742">
        <v>0</v>
      </c>
      <c r="H22" s="163"/>
      <c r="I22" s="749">
        <v>0</v>
      </c>
      <c r="J22" s="742">
        <v>0</v>
      </c>
      <c r="K22" s="742">
        <v>0</v>
      </c>
      <c r="L22" s="742">
        <v>0</v>
      </c>
      <c r="M22" s="742">
        <v>0</v>
      </c>
      <c r="N22" s="742">
        <v>0</v>
      </c>
      <c r="O22" s="742">
        <v>0</v>
      </c>
      <c r="P22" s="742">
        <v>0</v>
      </c>
      <c r="Q22" s="742">
        <v>0</v>
      </c>
      <c r="R22" s="742">
        <v>0</v>
      </c>
      <c r="S22" s="742">
        <v>0</v>
      </c>
      <c r="T22" s="742">
        <v>0</v>
      </c>
      <c r="U22" s="742">
        <v>0</v>
      </c>
      <c r="V22" s="742">
        <v>0</v>
      </c>
      <c r="W22" s="742">
        <v>0</v>
      </c>
      <c r="X22" s="742">
        <v>0</v>
      </c>
      <c r="Y22" s="742">
        <v>0</v>
      </c>
    </row>
    <row r="23" spans="1:25">
      <c r="A23" s="758" t="s">
        <v>52</v>
      </c>
      <c r="B23" s="753">
        <f>(B7*B16+B9*B18+B10*B19+B11*B20+B12*B21+B8*B17)/(B14-B13)</f>
        <v>0.40719275304404967</v>
      </c>
      <c r="C23" s="746">
        <f>(C7*C16+C9*C18+C10*C19+C11*C20+C12*C21+C8*C17)/C14</f>
        <v>0.31901837480578965</v>
      </c>
      <c r="D23" s="747">
        <v>0.33483216788810394</v>
      </c>
      <c r="E23" s="747">
        <v>0.35666926925493148</v>
      </c>
      <c r="F23" s="747">
        <v>0.33955455869983175</v>
      </c>
      <c r="G23" s="747">
        <v>0.27517820385724584</v>
      </c>
      <c r="H23" s="166"/>
      <c r="I23" s="753">
        <f>(I7*I16+I8*I17+I9*I18+I10*I19+I11*I20+I12*I21)/(I14-I13)</f>
        <v>0.40719275304404973</v>
      </c>
      <c r="J23" s="747">
        <f>(J7*J16+J8*J17+J9*J18+J10*J19+J11*J20+J12*J21)/J14</f>
        <v>0.35405252683393174</v>
      </c>
      <c r="K23" s="747">
        <f>(K7*K16+K8*K17+K9*K18+K10*K19+K11*K20+K12*K21)/K14</f>
        <v>0.2042693558413097</v>
      </c>
      <c r="L23" s="747">
        <f>(L7*L16+L8*L17+L9*L18+L10*L19+L11*L20+L12*L21)/L14</f>
        <v>0.26638044639083819</v>
      </c>
      <c r="M23" s="747">
        <f>(M7*M16+M8*M17+M9*M18+M10*M19+M11*M20+M12*M21)/M14</f>
        <v>0.45953036303577893</v>
      </c>
      <c r="N23" s="747">
        <v>0.42524519898818097</v>
      </c>
      <c r="O23" s="747">
        <f>(O7*O16+O8*O17+O9*O18+O10*O19+O11*O20)/(O14-O12)</f>
        <v>0.2636830605877365</v>
      </c>
      <c r="P23" s="747">
        <f>(P7*P16+P8*P17+P9*P18+P10*P19+P11*P20)/(P14-P12)</f>
        <v>0.27201539593530311</v>
      </c>
      <c r="Q23" s="747">
        <f t="shared" ref="Q23:Y23" si="12">(Q7*Q16+Q8*Q17+Q9*Q18+Q10*Q19+Q11*Q20)/(Q14-Q12)</f>
        <v>0.33473889131084894</v>
      </c>
      <c r="R23" s="747">
        <f t="shared" si="12"/>
        <v>0.39860079218364625</v>
      </c>
      <c r="S23" s="747">
        <f t="shared" si="12"/>
        <v>0.25053164617825646</v>
      </c>
      <c r="T23" s="747">
        <f t="shared" si="12"/>
        <v>0.29810087989964618</v>
      </c>
      <c r="U23" s="747">
        <f t="shared" si="12"/>
        <v>0.48294598569475822</v>
      </c>
      <c r="V23" s="747">
        <f t="shared" si="12"/>
        <v>0.39671587027290972</v>
      </c>
      <c r="W23" s="747">
        <f t="shared" si="12"/>
        <v>0.26883377842395828</v>
      </c>
      <c r="X23" s="747">
        <f t="shared" si="12"/>
        <v>0.26966469648367386</v>
      </c>
      <c r="Y23" s="747">
        <f t="shared" si="12"/>
        <v>0.44404921432015232</v>
      </c>
    </row>
    <row r="24" spans="1:25" s="138" customFormat="1">
      <c r="A24" s="755" t="s">
        <v>468</v>
      </c>
      <c r="B24" s="749"/>
      <c r="C24" s="742"/>
      <c r="D24" s="742"/>
      <c r="E24" s="742"/>
      <c r="F24" s="742"/>
      <c r="G24" s="742"/>
      <c r="H24" s="163"/>
      <c r="I24" s="751"/>
      <c r="J24" s="742"/>
      <c r="K24" s="742"/>
      <c r="L24" s="742"/>
      <c r="M24" s="742"/>
      <c r="N24" s="742"/>
      <c r="O24" s="742"/>
      <c r="P24" s="742"/>
      <c r="Q24" s="742"/>
      <c r="R24" s="742"/>
      <c r="S24" s="742"/>
      <c r="T24" s="742"/>
      <c r="U24" s="742"/>
      <c r="V24" s="742"/>
      <c r="W24" s="742"/>
      <c r="X24" s="742"/>
      <c r="Y24" s="742"/>
    </row>
    <row r="25" spans="1:25">
      <c r="A25" s="757" t="s">
        <v>469</v>
      </c>
      <c r="B25" s="749">
        <f t="shared" ref="B25:B29" si="13">SUM(I25)</f>
        <v>11.395713538944065</v>
      </c>
      <c r="C25" s="742">
        <f t="shared" ref="C25:C29" si="14">SUM(J25:M25)</f>
        <v>36.464394895219534</v>
      </c>
      <c r="D25" s="742">
        <f>SUM(N25:Q25)</f>
        <v>45.084045191512814</v>
      </c>
      <c r="E25" s="742">
        <f t="shared" ref="E25:E30" si="15">SUM(R25:U25)</f>
        <v>46.368421052631582</v>
      </c>
      <c r="F25" s="742">
        <f t="shared" ref="F25:F30" si="16">SUM(V25:Y25)</f>
        <v>33.930681578947372</v>
      </c>
      <c r="G25" s="742">
        <v>30.633976789542501</v>
      </c>
      <c r="H25" s="163"/>
      <c r="I25" s="749">
        <v>11.395713538944065</v>
      </c>
      <c r="J25" s="742">
        <v>10.454783063251437</v>
      </c>
      <c r="K25" s="742">
        <v>7.2138003136434907</v>
      </c>
      <c r="L25" s="742">
        <v>10.680628272251308</v>
      </c>
      <c r="M25" s="742">
        <v>8.1151832460732987</v>
      </c>
      <c r="N25" s="742">
        <v>11.780104712041885</v>
      </c>
      <c r="O25" s="742">
        <v>11.361256544502616</v>
      </c>
      <c r="P25" s="742">
        <v>10.890052356020941</v>
      </c>
      <c r="Q25" s="742">
        <v>11.052631578947368</v>
      </c>
      <c r="R25" s="742">
        <v>11.684210526315789</v>
      </c>
      <c r="S25" s="742">
        <v>11.368421052631579</v>
      </c>
      <c r="T25" s="742">
        <v>11.526315789473685</v>
      </c>
      <c r="U25" s="742">
        <v>11.789473684210526</v>
      </c>
      <c r="V25" s="742">
        <v>13.772631578947369</v>
      </c>
      <c r="W25" s="742">
        <v>6.5578931578947373</v>
      </c>
      <c r="X25" s="742">
        <v>7.2390799999999995</v>
      </c>
      <c r="Y25" s="742">
        <v>6.3610768421052635</v>
      </c>
    </row>
    <row r="26" spans="1:25">
      <c r="A26" s="757" t="s">
        <v>465</v>
      </c>
      <c r="B26" s="749">
        <f t="shared" si="13"/>
        <v>17.382550335570471</v>
      </c>
      <c r="C26" s="742">
        <f t="shared" si="14"/>
        <v>48.187919463087248</v>
      </c>
      <c r="D26" s="742">
        <f t="shared" ref="D26:D28" si="17">SUM(N26:Q26)</f>
        <v>49.047874720357946</v>
      </c>
      <c r="E26" s="742">
        <f t="shared" si="15"/>
        <v>41.533333333333331</v>
      </c>
      <c r="F26" s="742">
        <f t="shared" si="16"/>
        <v>35.997518666666664</v>
      </c>
      <c r="G26" s="742">
        <v>32.500000000000007</v>
      </c>
      <c r="H26" s="163"/>
      <c r="I26" s="749">
        <v>17.382550335570471</v>
      </c>
      <c r="J26" s="742">
        <v>14.026845637583893</v>
      </c>
      <c r="K26" s="742">
        <v>11.610738255033556</v>
      </c>
      <c r="L26" s="742">
        <v>11.34228187919463</v>
      </c>
      <c r="M26" s="742">
        <v>11.208053691275168</v>
      </c>
      <c r="N26" s="742">
        <v>11.946308724832214</v>
      </c>
      <c r="O26" s="742">
        <v>12.953020134228188</v>
      </c>
      <c r="P26" s="742">
        <v>12.281879194630871</v>
      </c>
      <c r="Q26" s="742">
        <v>11.866666666666667</v>
      </c>
      <c r="R26" s="742">
        <v>15.866666666666667</v>
      </c>
      <c r="S26" s="742">
        <v>7.2</v>
      </c>
      <c r="T26" s="742">
        <v>9</v>
      </c>
      <c r="U26" s="742">
        <v>9.4666666666666668</v>
      </c>
      <c r="V26" s="742">
        <v>15.366000000000001</v>
      </c>
      <c r="W26" s="742">
        <v>7.3702446666666663</v>
      </c>
      <c r="X26" s="742">
        <v>7.0470493333333328</v>
      </c>
      <c r="Y26" s="742">
        <v>6.2142246666666656</v>
      </c>
    </row>
    <row r="27" spans="1:25">
      <c r="A27" s="757" t="s">
        <v>401</v>
      </c>
      <c r="B27" s="749">
        <f t="shared" si="13"/>
        <v>11.530054644808743</v>
      </c>
      <c r="C27" s="742">
        <f t="shared" si="14"/>
        <v>37.704918032786885</v>
      </c>
      <c r="D27" s="742">
        <f t="shared" si="17"/>
        <v>35.229508196721312</v>
      </c>
      <c r="E27" s="742">
        <f t="shared" si="15"/>
        <v>27.277777777777779</v>
      </c>
      <c r="F27" s="742">
        <f t="shared" si="16"/>
        <v>22.444444444444443</v>
      </c>
      <c r="G27" s="742">
        <v>23.277777777777775</v>
      </c>
      <c r="H27" s="163"/>
      <c r="I27" s="749">
        <v>11.530054644808743</v>
      </c>
      <c r="J27" s="742">
        <v>11.147540983606557</v>
      </c>
      <c r="K27" s="742">
        <v>8.9071038251366108</v>
      </c>
      <c r="L27" s="742">
        <v>9.2349726775956285</v>
      </c>
      <c r="M27" s="742">
        <v>8.415300546448087</v>
      </c>
      <c r="N27" s="742">
        <v>8.7978142076502728</v>
      </c>
      <c r="O27" s="742">
        <v>10.163934426229508</v>
      </c>
      <c r="P27" s="742">
        <v>7.2677595628415297</v>
      </c>
      <c r="Q27" s="742">
        <v>9</v>
      </c>
      <c r="R27" s="742">
        <v>8.2222222222222214</v>
      </c>
      <c r="S27" s="742">
        <v>6.7222222222222223</v>
      </c>
      <c r="T27" s="742">
        <v>6.166666666666667</v>
      </c>
      <c r="U27" s="742">
        <v>6.166666666666667</v>
      </c>
      <c r="V27" s="742">
        <v>7.5</v>
      </c>
      <c r="W27" s="742">
        <v>3.7222222222222223</v>
      </c>
      <c r="X27" s="742">
        <v>5.6111111111111107</v>
      </c>
      <c r="Y27" s="742">
        <v>5.6111111111111107</v>
      </c>
    </row>
    <row r="28" spans="1:25">
      <c r="A28" s="757" t="s">
        <v>403</v>
      </c>
      <c r="B28" s="749">
        <f t="shared" si="13"/>
        <v>11.125</v>
      </c>
      <c r="C28" s="742">
        <f t="shared" si="14"/>
        <v>36.541666666666671</v>
      </c>
      <c r="D28" s="742">
        <f t="shared" si="17"/>
        <v>35.375</v>
      </c>
      <c r="E28" s="742">
        <f t="shared" si="15"/>
        <v>35.5</v>
      </c>
      <c r="F28" s="742">
        <f t="shared" si="16"/>
        <v>34.5959</v>
      </c>
      <c r="G28" s="742">
        <v>30.833333333333336</v>
      </c>
      <c r="H28" s="163"/>
      <c r="I28" s="749">
        <v>11.125</v>
      </c>
      <c r="J28" s="742">
        <v>10</v>
      </c>
      <c r="K28" s="742">
        <v>8.8333333333333339</v>
      </c>
      <c r="L28" s="742">
        <v>8.8333333333333339</v>
      </c>
      <c r="M28" s="742">
        <v>8.875</v>
      </c>
      <c r="N28" s="742">
        <v>9.2916666666666661</v>
      </c>
      <c r="O28" s="742">
        <v>9.0833333333333339</v>
      </c>
      <c r="P28" s="742">
        <v>8.5833333333333339</v>
      </c>
      <c r="Q28" s="742">
        <v>8.4166666666666661</v>
      </c>
      <c r="R28" s="742">
        <v>9.2916666666666661</v>
      </c>
      <c r="S28" s="742">
        <v>9.3333333333333339</v>
      </c>
      <c r="T28" s="742">
        <v>8.5</v>
      </c>
      <c r="U28" s="742">
        <v>8.375</v>
      </c>
      <c r="V28" s="742">
        <v>6.8975000000000009</v>
      </c>
      <c r="W28" s="742">
        <v>9.7846991666666678</v>
      </c>
      <c r="X28" s="742">
        <v>8.7887008333333334</v>
      </c>
      <c r="Y28" s="742">
        <v>9.125</v>
      </c>
    </row>
    <row r="29" spans="1:25">
      <c r="A29" s="757" t="s">
        <v>405</v>
      </c>
      <c r="B29" s="749">
        <f t="shared" si="13"/>
        <v>5.4632587859424913</v>
      </c>
      <c r="C29" s="742">
        <f t="shared" si="14"/>
        <v>30.766773162939302</v>
      </c>
      <c r="D29" s="742">
        <f t="shared" ref="D29" si="18">SUM(N29:Q29)</f>
        <v>9.2469648562300311</v>
      </c>
      <c r="E29" s="742">
        <f t="shared" si="15"/>
        <v>6.3323961661341857</v>
      </c>
      <c r="F29" s="742">
        <f t="shared" si="16"/>
        <v>0</v>
      </c>
      <c r="G29" s="742">
        <v>0</v>
      </c>
      <c r="H29" s="163"/>
      <c r="I29" s="749">
        <v>5.4632587859424913</v>
      </c>
      <c r="J29" s="742">
        <v>12.619808306709265</v>
      </c>
      <c r="K29" s="742">
        <v>6.4004259850905214</v>
      </c>
      <c r="L29" s="742">
        <v>6.1767838125665602</v>
      </c>
      <c r="M29" s="742">
        <v>5.5697550585729498</v>
      </c>
      <c r="N29" s="742">
        <v>1.5858359957401489</v>
      </c>
      <c r="O29" s="742">
        <v>2.2713525026624066</v>
      </c>
      <c r="P29" s="742">
        <v>3.3567625133120336</v>
      </c>
      <c r="Q29" s="742">
        <v>2.033013844515442</v>
      </c>
      <c r="R29" s="742">
        <v>0.40851970181043645</v>
      </c>
      <c r="S29" s="742">
        <v>2.9364430244941429</v>
      </c>
      <c r="T29" s="742">
        <v>1.7179978700745473</v>
      </c>
      <c r="U29" s="742">
        <v>1.2694355697550586</v>
      </c>
      <c r="V29" s="742"/>
      <c r="W29" s="742"/>
      <c r="X29" s="742"/>
      <c r="Y29" s="742"/>
    </row>
    <row r="30" spans="1:25" ht="14.25">
      <c r="A30" s="757" t="s">
        <v>547</v>
      </c>
      <c r="B30" s="749">
        <f t="shared" ref="B30" si="19">SUM(I30)</f>
        <v>3.0793650793650795</v>
      </c>
      <c r="C30" s="742">
        <f t="shared" ref="C30" si="20">SUM(J30:M30)</f>
        <v>0</v>
      </c>
      <c r="D30" s="742">
        <f t="shared" ref="D30" si="21">SUM(N30:Q30)</f>
        <v>0</v>
      </c>
      <c r="E30" s="742">
        <f t="shared" si="15"/>
        <v>0</v>
      </c>
      <c r="F30" s="742">
        <f t="shared" si="16"/>
        <v>0</v>
      </c>
      <c r="G30" s="742">
        <v>0</v>
      </c>
      <c r="H30" s="163"/>
      <c r="I30" s="749">
        <v>3.0793650793650795</v>
      </c>
      <c r="J30" s="742">
        <v>0</v>
      </c>
      <c r="K30" s="742">
        <v>0</v>
      </c>
      <c r="L30" s="742">
        <v>0</v>
      </c>
      <c r="M30" s="742">
        <v>0</v>
      </c>
      <c r="N30" s="742">
        <v>0</v>
      </c>
      <c r="O30" s="742">
        <v>0</v>
      </c>
      <c r="P30" s="742">
        <v>0</v>
      </c>
      <c r="Q30" s="742">
        <v>0</v>
      </c>
      <c r="R30" s="742">
        <v>0</v>
      </c>
      <c r="S30" s="742">
        <v>0</v>
      </c>
      <c r="T30" s="742">
        <v>0</v>
      </c>
      <c r="U30" s="742">
        <v>0</v>
      </c>
      <c r="V30" s="742">
        <v>0</v>
      </c>
      <c r="W30" s="742">
        <v>0</v>
      </c>
      <c r="X30" s="742">
        <v>0</v>
      </c>
      <c r="Y30" s="742">
        <v>0</v>
      </c>
    </row>
    <row r="31" spans="1:25">
      <c r="A31" s="150" t="s">
        <v>470</v>
      </c>
      <c r="B31" s="150"/>
      <c r="C31" s="150"/>
      <c r="D31" s="150"/>
      <c r="E31" s="151"/>
    </row>
    <row r="32" spans="1:25">
      <c r="A32" s="150" t="s">
        <v>471</v>
      </c>
      <c r="B32" s="131"/>
      <c r="C32" s="131"/>
    </row>
    <row r="33" spans="1:25">
      <c r="A33" s="151" t="s">
        <v>472</v>
      </c>
      <c r="B33" s="131"/>
      <c r="C33" s="131"/>
    </row>
    <row r="34" spans="1:25">
      <c r="A34" s="151" t="s">
        <v>548</v>
      </c>
      <c r="B34" s="131"/>
      <c r="C34" s="131"/>
    </row>
    <row r="35" spans="1:25">
      <c r="B35" s="131"/>
      <c r="C35" s="131"/>
      <c r="E35" s="191"/>
      <c r="F35" s="191"/>
      <c r="G35" s="191"/>
      <c r="H35" s="191"/>
      <c r="R35" s="191"/>
      <c r="S35" s="191"/>
      <c r="T35" s="191"/>
      <c r="U35" s="191"/>
      <c r="V35" s="191"/>
      <c r="W35" s="191"/>
      <c r="X35" s="191"/>
      <c r="Y35" s="191"/>
    </row>
    <row r="36" spans="1:25">
      <c r="E36" s="191"/>
      <c r="F36" s="191"/>
      <c r="G36" s="191"/>
      <c r="H36" s="191"/>
      <c r="R36" s="191"/>
      <c r="S36" s="191"/>
      <c r="T36" s="191"/>
      <c r="U36" s="191"/>
      <c r="V36" s="191"/>
      <c r="W36" s="191"/>
      <c r="X36" s="191"/>
      <c r="Y36" s="191"/>
    </row>
    <row r="37" spans="1:25">
      <c r="H37" s="131"/>
    </row>
    <row r="38" spans="1:25">
      <c r="H38" s="131"/>
    </row>
    <row r="39" spans="1:25">
      <c r="H39" s="131"/>
    </row>
    <row r="40" spans="1:25">
      <c r="H40" s="131"/>
    </row>
    <row r="41" spans="1:25">
      <c r="H41" s="131"/>
    </row>
    <row r="42" spans="1:25">
      <c r="H42" s="131"/>
    </row>
    <row r="43" spans="1:25">
      <c r="H43" s="131"/>
    </row>
    <row r="44" spans="1:25">
      <c r="H44" s="131"/>
      <c r="I44" s="131"/>
      <c r="J44" s="131"/>
      <c r="K44" s="131"/>
      <c r="L44" s="131"/>
      <c r="M44" s="131"/>
      <c r="N44" s="131"/>
      <c r="O44" s="131"/>
      <c r="P44" s="131"/>
    </row>
    <row r="45" spans="1:25">
      <c r="H45" s="131"/>
      <c r="I45" s="131"/>
      <c r="J45" s="131"/>
      <c r="K45" s="131"/>
      <c r="L45" s="131"/>
      <c r="M45" s="131"/>
      <c r="N45" s="131"/>
      <c r="O45" s="131"/>
      <c r="P45" s="131"/>
    </row>
    <row r="46" spans="1:25">
      <c r="H46" s="131"/>
      <c r="I46" s="131"/>
      <c r="J46" s="131"/>
      <c r="K46" s="131"/>
      <c r="L46" s="131"/>
      <c r="M46" s="131"/>
      <c r="N46" s="131"/>
      <c r="O46" s="131"/>
      <c r="P46" s="131"/>
    </row>
    <row r="47" spans="1:25">
      <c r="H47" s="131"/>
      <c r="I47" s="131"/>
      <c r="J47" s="131"/>
      <c r="K47" s="131"/>
      <c r="L47" s="131"/>
      <c r="M47" s="131"/>
      <c r="N47" s="131"/>
      <c r="O47" s="131"/>
      <c r="P47" s="131"/>
    </row>
    <row r="48" spans="1:25">
      <c r="H48" s="131"/>
      <c r="I48" s="131"/>
      <c r="J48" s="131"/>
      <c r="K48" s="131"/>
      <c r="L48" s="131"/>
      <c r="M48" s="131"/>
      <c r="N48" s="131"/>
      <c r="O48" s="131"/>
      <c r="P48" s="131"/>
    </row>
    <row r="49" spans="8:16">
      <c r="H49" s="131"/>
      <c r="I49" s="131"/>
      <c r="J49" s="131"/>
      <c r="K49" s="131"/>
      <c r="L49" s="131"/>
      <c r="M49" s="131"/>
      <c r="N49" s="131"/>
      <c r="O49" s="131"/>
      <c r="P49" s="131"/>
    </row>
    <row r="50" spans="8:16">
      <c r="H50" s="131"/>
      <c r="I50" s="131"/>
      <c r="J50" s="131"/>
      <c r="K50" s="131"/>
      <c r="L50" s="131"/>
      <c r="M50" s="131"/>
      <c r="N50" s="131"/>
      <c r="O50" s="131"/>
      <c r="P50" s="131"/>
    </row>
    <row r="51" spans="8:16">
      <c r="H51" s="131"/>
      <c r="I51" s="131"/>
      <c r="J51" s="131"/>
      <c r="K51" s="131"/>
      <c r="L51" s="131"/>
      <c r="M51" s="131"/>
      <c r="N51" s="131"/>
      <c r="O51" s="131"/>
      <c r="P51" s="131"/>
    </row>
    <row r="52" spans="8:16">
      <c r="H52" s="131"/>
      <c r="I52" s="131"/>
      <c r="J52" s="131"/>
      <c r="K52" s="131"/>
      <c r="L52" s="131"/>
      <c r="M52" s="131"/>
      <c r="N52" s="131"/>
      <c r="O52" s="131"/>
      <c r="P52" s="131"/>
    </row>
    <row r="53" spans="8:16">
      <c r="H53" s="131"/>
      <c r="I53" s="131"/>
      <c r="J53" s="131"/>
      <c r="K53" s="131"/>
      <c r="L53" s="131"/>
      <c r="M53" s="131"/>
      <c r="N53" s="131"/>
      <c r="O53" s="131"/>
      <c r="P53" s="131"/>
    </row>
    <row r="54" spans="8:16">
      <c r="H54" s="131"/>
      <c r="I54" s="131"/>
      <c r="J54" s="131"/>
      <c r="K54" s="131"/>
      <c r="L54" s="131"/>
      <c r="M54" s="131"/>
      <c r="N54" s="131"/>
      <c r="O54" s="131"/>
      <c r="P54" s="131"/>
    </row>
    <row r="55" spans="8:16">
      <c r="H55" s="131"/>
      <c r="I55" s="131"/>
      <c r="J55" s="131"/>
      <c r="K55" s="131"/>
      <c r="L55" s="131"/>
      <c r="M55" s="131"/>
      <c r="N55" s="131"/>
      <c r="O55" s="131"/>
      <c r="P55" s="131"/>
    </row>
    <row r="56" spans="8:16">
      <c r="H56" s="131"/>
      <c r="I56" s="131"/>
      <c r="J56" s="131"/>
      <c r="K56" s="131"/>
      <c r="L56" s="131"/>
      <c r="M56" s="131"/>
      <c r="N56" s="131"/>
      <c r="O56" s="131"/>
      <c r="P56" s="131"/>
    </row>
    <row r="57" spans="8:16">
      <c r="H57" s="131"/>
      <c r="I57" s="131"/>
      <c r="J57" s="131"/>
      <c r="K57" s="131"/>
      <c r="L57" s="131"/>
      <c r="M57" s="131"/>
      <c r="N57" s="131"/>
      <c r="O57" s="131"/>
      <c r="P57" s="131"/>
    </row>
    <row r="58" spans="8:16">
      <c r="H58" s="131"/>
      <c r="I58" s="131"/>
      <c r="J58" s="131"/>
      <c r="K58" s="131"/>
      <c r="L58" s="131"/>
      <c r="M58" s="131"/>
      <c r="N58" s="131"/>
      <c r="O58" s="131"/>
      <c r="P58" s="131"/>
    </row>
    <row r="59" spans="8:16">
      <c r="H59" s="131"/>
      <c r="I59" s="131"/>
      <c r="J59" s="131"/>
      <c r="K59" s="131"/>
      <c r="L59" s="131"/>
      <c r="M59" s="131"/>
      <c r="N59" s="131"/>
      <c r="O59" s="131"/>
      <c r="P59" s="131"/>
    </row>
    <row r="60" spans="8:16">
      <c r="H60" s="131"/>
      <c r="I60" s="131"/>
      <c r="J60" s="131"/>
      <c r="K60" s="131"/>
      <c r="L60" s="131"/>
      <c r="M60" s="131"/>
      <c r="N60" s="131"/>
      <c r="O60" s="131"/>
      <c r="P60" s="131"/>
    </row>
    <row r="61" spans="8:16">
      <c r="H61" s="131"/>
      <c r="I61" s="131"/>
      <c r="J61" s="131"/>
      <c r="K61" s="131"/>
      <c r="L61" s="131"/>
      <c r="M61" s="131"/>
      <c r="N61" s="131"/>
      <c r="O61" s="131"/>
      <c r="P61" s="131"/>
    </row>
    <row r="62" spans="8:16">
      <c r="H62" s="131"/>
      <c r="I62" s="131"/>
      <c r="J62" s="131"/>
      <c r="K62" s="131"/>
      <c r="L62" s="131"/>
      <c r="M62" s="131"/>
      <c r="N62" s="131"/>
      <c r="O62" s="131"/>
      <c r="P62" s="131"/>
    </row>
    <row r="63" spans="8:16">
      <c r="H63" s="131"/>
      <c r="I63" s="131"/>
      <c r="J63" s="131"/>
      <c r="K63" s="131"/>
      <c r="L63" s="131"/>
      <c r="M63" s="131"/>
      <c r="N63" s="131"/>
      <c r="O63" s="131"/>
      <c r="P63" s="131"/>
    </row>
    <row r="64" spans="8:16">
      <c r="H64" s="131"/>
      <c r="I64" s="131"/>
      <c r="J64" s="131"/>
      <c r="K64" s="131"/>
      <c r="L64" s="131"/>
      <c r="M64" s="131"/>
      <c r="N64" s="131"/>
      <c r="O64" s="131"/>
      <c r="P64" s="131"/>
    </row>
    <row r="65" spans="8:16">
      <c r="H65" s="131"/>
      <c r="I65" s="131"/>
      <c r="J65" s="131"/>
      <c r="K65" s="131"/>
      <c r="L65" s="131"/>
      <c r="M65" s="131"/>
      <c r="N65" s="131"/>
      <c r="O65" s="131"/>
      <c r="P65" s="131"/>
    </row>
    <row r="66" spans="8:16">
      <c r="H66" s="131"/>
      <c r="I66" s="131"/>
      <c r="J66" s="131"/>
      <c r="K66" s="131"/>
      <c r="L66" s="131"/>
      <c r="M66" s="131"/>
      <c r="N66" s="131"/>
      <c r="O66" s="131"/>
      <c r="P66" s="131"/>
    </row>
    <row r="67" spans="8:16">
      <c r="H67" s="131"/>
      <c r="I67" s="131"/>
      <c r="J67" s="131"/>
      <c r="K67" s="131"/>
      <c r="L67" s="131"/>
      <c r="M67" s="131"/>
      <c r="N67" s="131"/>
      <c r="O67" s="131"/>
      <c r="P67" s="131"/>
    </row>
    <row r="68" spans="8:16">
      <c r="H68" s="131"/>
      <c r="I68" s="131"/>
      <c r="J68" s="131"/>
      <c r="K68" s="131"/>
      <c r="L68" s="131"/>
      <c r="M68" s="131"/>
      <c r="N68" s="131"/>
      <c r="O68" s="131"/>
      <c r="P68" s="131"/>
    </row>
    <row r="69" spans="8:16">
      <c r="H69" s="131"/>
      <c r="I69" s="131"/>
      <c r="J69" s="131"/>
      <c r="K69" s="131"/>
      <c r="L69" s="131"/>
      <c r="M69" s="131"/>
      <c r="N69" s="131"/>
      <c r="O69" s="131"/>
      <c r="P69" s="131"/>
    </row>
    <row r="70" spans="8:16">
      <c r="H70" s="131"/>
      <c r="I70" s="131"/>
      <c r="J70" s="131"/>
      <c r="K70" s="131"/>
      <c r="L70" s="131"/>
      <c r="M70" s="131"/>
      <c r="N70" s="131"/>
      <c r="O70" s="131"/>
      <c r="P70" s="131"/>
    </row>
    <row r="71" spans="8:16">
      <c r="H71" s="131"/>
      <c r="I71" s="131"/>
      <c r="J71" s="131"/>
      <c r="K71" s="131"/>
      <c r="L71" s="131"/>
      <c r="M71" s="131"/>
      <c r="N71" s="131"/>
      <c r="O71" s="131"/>
      <c r="P71" s="131"/>
    </row>
    <row r="72" spans="8:16">
      <c r="H72" s="131"/>
      <c r="I72" s="131"/>
      <c r="J72" s="131"/>
      <c r="K72" s="131"/>
      <c r="L72" s="131"/>
      <c r="M72" s="131"/>
      <c r="N72" s="131"/>
      <c r="O72" s="131"/>
      <c r="P72" s="131"/>
    </row>
    <row r="73" spans="8:16">
      <c r="H73" s="131"/>
      <c r="I73" s="131"/>
      <c r="J73" s="131"/>
      <c r="K73" s="131"/>
      <c r="L73" s="131"/>
      <c r="M73" s="131"/>
      <c r="N73" s="131"/>
      <c r="O73" s="131"/>
      <c r="P73" s="131"/>
    </row>
    <row r="74" spans="8:16">
      <c r="H74" s="131"/>
      <c r="I74" s="131"/>
      <c r="J74" s="131"/>
      <c r="K74" s="131"/>
      <c r="L74" s="131"/>
      <c r="M74" s="131"/>
      <c r="N74" s="131"/>
      <c r="O74" s="131"/>
      <c r="P74" s="131"/>
    </row>
    <row r="75" spans="8:16">
      <c r="H75" s="131"/>
      <c r="I75" s="131"/>
      <c r="J75" s="131"/>
      <c r="K75" s="131"/>
      <c r="L75" s="131"/>
      <c r="M75" s="131"/>
      <c r="N75" s="131"/>
      <c r="O75" s="131"/>
      <c r="P75" s="131"/>
    </row>
  </sheetData>
  <mergeCells count="8">
    <mergeCell ref="S2:U2"/>
    <mergeCell ref="V2:X2"/>
    <mergeCell ref="A2:C2"/>
    <mergeCell ref="D2:F2"/>
    <mergeCell ref="G2:I2"/>
    <mergeCell ref="J2:L2"/>
    <mergeCell ref="M2:O2"/>
    <mergeCell ref="P2:R2"/>
  </mergeCells>
  <conditionalFormatting sqref="H7:H14 R9:Y14">
    <cfRule type="expression" dxfId="1190" priority="731">
      <formula>#REF!=0</formula>
    </cfRule>
  </conditionalFormatting>
  <conditionalFormatting sqref="H25:H26 R25:Y26">
    <cfRule type="expression" dxfId="1189" priority="730">
      <formula>#REF!=0</formula>
    </cfRule>
  </conditionalFormatting>
  <conditionalFormatting sqref="H27 R27:Y27">
    <cfRule type="expression" dxfId="1188" priority="729">
      <formula>#REF!=0</formula>
    </cfRule>
  </conditionalFormatting>
  <conditionalFormatting sqref="F24 H28:H29 F6 H24 H6:H15 R6:Y6 R24:Y29 F15 R9:Y15">
    <cfRule type="expression" dxfId="1187" priority="728">
      <formula>#REF!=0</formula>
    </cfRule>
  </conditionalFormatting>
  <conditionalFormatting sqref="U10:X13">
    <cfRule type="expression" dxfId="1186" priority="727">
      <formula>#REF!=0</formula>
    </cfRule>
  </conditionalFormatting>
  <conditionalFormatting sqref="Y15">
    <cfRule type="expression" dxfId="1185" priority="726">
      <formula>#REF!=0</formula>
    </cfRule>
  </conditionalFormatting>
  <conditionalFormatting sqref="U15:X15">
    <cfRule type="expression" dxfId="1184" priority="725">
      <formula>#REF!=0</formula>
    </cfRule>
  </conditionalFormatting>
  <conditionalFormatting sqref="Y24">
    <cfRule type="expression" dxfId="1183" priority="724">
      <formula>#REF!=0</formula>
    </cfRule>
  </conditionalFormatting>
  <conditionalFormatting sqref="U24:X24">
    <cfRule type="expression" dxfId="1182" priority="723">
      <formula>#REF!=0</formula>
    </cfRule>
  </conditionalFormatting>
  <conditionalFormatting sqref="Y6">
    <cfRule type="expression" dxfId="1181" priority="722">
      <formula>#REF!=0</formula>
    </cfRule>
  </conditionalFormatting>
  <conditionalFormatting sqref="U6:X6">
    <cfRule type="expression" dxfId="1180" priority="721">
      <formula>#REF!=0</formula>
    </cfRule>
  </conditionalFormatting>
  <conditionalFormatting sqref="Y9">
    <cfRule type="expression" dxfId="1179" priority="718">
      <formula>#REF!=0</formula>
    </cfRule>
  </conditionalFormatting>
  <conditionalFormatting sqref="U9:X9">
    <cfRule type="expression" dxfId="1178" priority="717">
      <formula>#REF!=0</formula>
    </cfRule>
  </conditionalFormatting>
  <conditionalFormatting sqref="Y25:Y29">
    <cfRule type="expression" dxfId="1177" priority="716">
      <formula>#REF!=0</formula>
    </cfRule>
  </conditionalFormatting>
  <conditionalFormatting sqref="U25:X29">
    <cfRule type="expression" dxfId="1176" priority="715">
      <formula>#REF!=0</formula>
    </cfRule>
  </conditionalFormatting>
  <conditionalFormatting sqref="E25">
    <cfRule type="expression" dxfId="1175" priority="713">
      <formula>#REF!=0</formula>
    </cfRule>
  </conditionalFormatting>
  <conditionalFormatting sqref="E6 E24 E15">
    <cfRule type="expression" dxfId="1174" priority="712">
      <formula>#REF!=0</formula>
    </cfRule>
  </conditionalFormatting>
  <conditionalFormatting sqref="G24">
    <cfRule type="expression" dxfId="1173" priority="705">
      <formula>#REF!=0</formula>
    </cfRule>
  </conditionalFormatting>
  <conditionalFormatting sqref="G24">
    <cfRule type="expression" dxfId="1172" priority="704">
      <formula>#REF!=0</formula>
    </cfRule>
  </conditionalFormatting>
  <conditionalFormatting sqref="G6">
    <cfRule type="expression" dxfId="1171" priority="709">
      <formula>#REF!=0</formula>
    </cfRule>
  </conditionalFormatting>
  <conditionalFormatting sqref="G6">
    <cfRule type="expression" dxfId="1170" priority="708">
      <formula>#REF!=0</formula>
    </cfRule>
  </conditionalFormatting>
  <conditionalFormatting sqref="G15">
    <cfRule type="expression" dxfId="1169" priority="707">
      <formula>#REF!=0</formula>
    </cfRule>
  </conditionalFormatting>
  <conditionalFormatting sqref="G15">
    <cfRule type="expression" dxfId="1168" priority="706">
      <formula>#REF!=0</formula>
    </cfRule>
  </conditionalFormatting>
  <conditionalFormatting sqref="Q9:T9">
    <cfRule type="expression" dxfId="1167" priority="687">
      <formula>#REF!=0</formula>
    </cfRule>
  </conditionalFormatting>
  <conditionalFormatting sqref="Q25:T29">
    <cfRule type="expression" dxfId="1166" priority="686">
      <formula>#REF!=0</formula>
    </cfRule>
  </conditionalFormatting>
  <conditionalFormatting sqref="Q9:T14">
    <cfRule type="expression" dxfId="1165" priority="697">
      <formula>#REF!=0</formula>
    </cfRule>
  </conditionalFormatting>
  <conditionalFormatting sqref="Q25:T26">
    <cfRule type="expression" dxfId="1164" priority="696">
      <formula>#REF!=0</formula>
    </cfRule>
  </conditionalFormatting>
  <conditionalFormatting sqref="Q27:T27">
    <cfRule type="expression" dxfId="1163" priority="695">
      <formula>#REF!=0</formula>
    </cfRule>
  </conditionalFormatting>
  <conditionalFormatting sqref="Q6:T6 Q24:T24 Q28:T29 Q9:T15">
    <cfRule type="expression" dxfId="1162" priority="694">
      <formula>#REF!=0</formula>
    </cfRule>
  </conditionalFormatting>
  <conditionalFormatting sqref="Q10:T13">
    <cfRule type="expression" dxfId="1161" priority="693">
      <formula>#REF!=0</formula>
    </cfRule>
  </conditionalFormatting>
  <conditionalFormatting sqref="Q6:T6">
    <cfRule type="expression" dxfId="1160" priority="692">
      <formula>#REF!=0</formula>
    </cfRule>
  </conditionalFormatting>
  <conditionalFormatting sqref="Q15:T15">
    <cfRule type="expression" dxfId="1159" priority="691">
      <formula>#REF!=0</formula>
    </cfRule>
  </conditionalFormatting>
  <conditionalFormatting sqref="Q24:T24">
    <cfRule type="expression" dxfId="1158" priority="690">
      <formula>#REF!=0</formula>
    </cfRule>
  </conditionalFormatting>
  <conditionalFormatting sqref="Q6:T6">
    <cfRule type="expression" dxfId="1157" priority="689">
      <formula>#REF!=0</formula>
    </cfRule>
  </conditionalFormatting>
  <conditionalFormatting sqref="Q25:T29">
    <cfRule type="expression" dxfId="1156" priority="685">
      <formula>#REF!=0</formula>
    </cfRule>
  </conditionalFormatting>
  <conditionalFormatting sqref="F25">
    <cfRule type="expression" dxfId="1155" priority="684">
      <formula>#REF!=0</formula>
    </cfRule>
  </conditionalFormatting>
  <conditionalFormatting sqref="G25">
    <cfRule type="expression" dxfId="1154" priority="683">
      <formula>#REF!=0</formula>
    </cfRule>
  </conditionalFormatting>
  <conditionalFormatting sqref="E26">
    <cfRule type="expression" dxfId="1153" priority="682">
      <formula>#REF!=0</formula>
    </cfRule>
  </conditionalFormatting>
  <conditionalFormatting sqref="F26">
    <cfRule type="expression" dxfId="1152" priority="681">
      <formula>#REF!=0</formula>
    </cfRule>
  </conditionalFormatting>
  <conditionalFormatting sqref="G26">
    <cfRule type="expression" dxfId="1151" priority="680">
      <formula>#REF!=0</formula>
    </cfRule>
  </conditionalFormatting>
  <conditionalFormatting sqref="E27">
    <cfRule type="expression" dxfId="1150" priority="679">
      <formula>#REF!=0</formula>
    </cfRule>
  </conditionalFormatting>
  <conditionalFormatting sqref="F27">
    <cfRule type="expression" dxfId="1149" priority="678">
      <formula>#REF!=0</formula>
    </cfRule>
  </conditionalFormatting>
  <conditionalFormatting sqref="G27">
    <cfRule type="expression" dxfId="1148" priority="677">
      <formula>#REF!=0</formula>
    </cfRule>
  </conditionalFormatting>
  <conditionalFormatting sqref="E28:E30">
    <cfRule type="expression" dxfId="1147" priority="676">
      <formula>#REF!=0</formula>
    </cfRule>
  </conditionalFormatting>
  <conditionalFormatting sqref="F28:F30">
    <cfRule type="expression" dxfId="1146" priority="675">
      <formula>#REF!=0</formula>
    </cfRule>
  </conditionalFormatting>
  <conditionalFormatting sqref="G28:G30">
    <cfRule type="expression" dxfId="1145" priority="674">
      <formula>#REF!=0</formula>
    </cfRule>
  </conditionalFormatting>
  <conditionalFormatting sqref="G11:G13">
    <cfRule type="expression" dxfId="1144" priority="640">
      <formula>#REF!=0</formula>
    </cfRule>
  </conditionalFormatting>
  <conditionalFormatting sqref="F9">
    <cfRule type="expression" dxfId="1143" priority="654">
      <formula>#REF!=0</formula>
    </cfRule>
  </conditionalFormatting>
  <conditionalFormatting sqref="G9">
    <cfRule type="expression" dxfId="1142" priority="652">
      <formula>#REF!=0</formula>
    </cfRule>
  </conditionalFormatting>
  <conditionalFormatting sqref="F11:F13">
    <cfRule type="expression" dxfId="1141" priority="643">
      <formula>#REF!=0</formula>
    </cfRule>
  </conditionalFormatting>
  <conditionalFormatting sqref="F11:F13">
    <cfRule type="expression" dxfId="1140" priority="642">
      <formula>#REF!=0</formula>
    </cfRule>
  </conditionalFormatting>
  <conditionalFormatting sqref="F10">
    <cfRule type="expression" dxfId="1139" priority="648">
      <formula>#REF!=0</formula>
    </cfRule>
  </conditionalFormatting>
  <conditionalFormatting sqref="G10">
    <cfRule type="expression" dxfId="1138" priority="647">
      <formula>#REF!=0</formula>
    </cfRule>
  </conditionalFormatting>
  <conditionalFormatting sqref="G11:G13">
    <cfRule type="expression" dxfId="1137" priority="641">
      <formula>#REF!=0</formula>
    </cfRule>
  </conditionalFormatting>
  <conditionalFormatting sqref="E9">
    <cfRule type="expression" dxfId="1136" priority="657">
      <formula>#REF!=0</formula>
    </cfRule>
  </conditionalFormatting>
  <conditionalFormatting sqref="E10">
    <cfRule type="expression" dxfId="1135" priority="650">
      <formula>#REF!=0</formula>
    </cfRule>
  </conditionalFormatting>
  <conditionalFormatting sqref="F10">
    <cfRule type="expression" dxfId="1134" priority="649">
      <formula>#REF!=0</formula>
    </cfRule>
  </conditionalFormatting>
  <conditionalFormatting sqref="G10">
    <cfRule type="expression" dxfId="1133" priority="646">
      <formula>#REF!=0</formula>
    </cfRule>
  </conditionalFormatting>
  <conditionalFormatting sqref="E11:E13">
    <cfRule type="expression" dxfId="1132" priority="645">
      <formula>#REF!=0</formula>
    </cfRule>
  </conditionalFormatting>
  <conditionalFormatting sqref="E11:E13">
    <cfRule type="expression" dxfId="1131" priority="644">
      <formula>#REF!=0</formula>
    </cfRule>
  </conditionalFormatting>
  <conditionalFormatting sqref="E9">
    <cfRule type="expression" dxfId="1130" priority="656">
      <formula>#REF!=0</formula>
    </cfRule>
  </conditionalFormatting>
  <conditionalFormatting sqref="F9">
    <cfRule type="expression" dxfId="1129" priority="655">
      <formula>#REF!=0</formula>
    </cfRule>
  </conditionalFormatting>
  <conditionalFormatting sqref="G9">
    <cfRule type="expression" dxfId="1128" priority="653">
      <formula>#REF!=0</formula>
    </cfRule>
  </conditionalFormatting>
  <conditionalFormatting sqref="E10">
    <cfRule type="expression" dxfId="1127" priority="651">
      <formula>#REF!=0</formula>
    </cfRule>
  </conditionalFormatting>
  <conditionalFormatting sqref="P9">
    <cfRule type="expression" dxfId="1126" priority="611">
      <formula>#REF!=0</formula>
    </cfRule>
  </conditionalFormatting>
  <conditionalFormatting sqref="P25:P29">
    <cfRule type="expression" dxfId="1125" priority="610">
      <formula>#REF!=0</formula>
    </cfRule>
  </conditionalFormatting>
  <conditionalFormatting sqref="P9:P14">
    <cfRule type="expression" dxfId="1124" priority="621">
      <formula>#REF!=0</formula>
    </cfRule>
  </conditionalFormatting>
  <conditionalFormatting sqref="P25:P26">
    <cfRule type="expression" dxfId="1123" priority="620">
      <formula>#REF!=0</formula>
    </cfRule>
  </conditionalFormatting>
  <conditionalFormatting sqref="P27">
    <cfRule type="expression" dxfId="1122" priority="619">
      <formula>#REF!=0</formula>
    </cfRule>
  </conditionalFormatting>
  <conditionalFormatting sqref="P6 P24 P28:P29 P9:P15">
    <cfRule type="expression" dxfId="1121" priority="618">
      <formula>#REF!=0</formula>
    </cfRule>
  </conditionalFormatting>
  <conditionalFormatting sqref="P10:P13">
    <cfRule type="expression" dxfId="1120" priority="617">
      <formula>#REF!=0</formula>
    </cfRule>
  </conditionalFormatting>
  <conditionalFormatting sqref="P6">
    <cfRule type="expression" dxfId="1119" priority="616">
      <formula>#REF!=0</formula>
    </cfRule>
  </conditionalFormatting>
  <conditionalFormatting sqref="P15">
    <cfRule type="expression" dxfId="1118" priority="615">
      <formula>#REF!=0</formula>
    </cfRule>
  </conditionalFormatting>
  <conditionalFormatting sqref="P24">
    <cfRule type="expression" dxfId="1117" priority="614">
      <formula>#REF!=0</formula>
    </cfRule>
  </conditionalFormatting>
  <conditionalFormatting sqref="P6">
    <cfRule type="expression" dxfId="1116" priority="613">
      <formula>#REF!=0</formula>
    </cfRule>
  </conditionalFormatting>
  <conditionalFormatting sqref="P25:P29">
    <cfRule type="expression" dxfId="1115" priority="609">
      <formula>#REF!=0</formula>
    </cfRule>
  </conditionalFormatting>
  <conditionalFormatting sqref="D14:G14 D9:D13">
    <cfRule type="expression" dxfId="1114" priority="572">
      <formula>#REF!=0</formula>
    </cfRule>
  </conditionalFormatting>
  <conditionalFormatting sqref="D25:D30">
    <cfRule type="expression" dxfId="1113" priority="571">
      <formula>#REF!=0</formula>
    </cfRule>
  </conditionalFormatting>
  <conditionalFormatting sqref="D24 B6:D6 E14:G14 D9:D15">
    <cfRule type="expression" dxfId="1112" priority="570">
      <formula>#REF!=0</formula>
    </cfRule>
  </conditionalFormatting>
  <conditionalFormatting sqref="O9:O14">
    <cfRule type="expression" dxfId="1111" priority="560">
      <formula>#REF!=0</formula>
    </cfRule>
  </conditionalFormatting>
  <conditionalFormatting sqref="O10:O13">
    <cfRule type="expression" dxfId="1110" priority="556">
      <formula>#REF!=0</formula>
    </cfRule>
  </conditionalFormatting>
  <conditionalFormatting sqref="O6">
    <cfRule type="expression" dxfId="1109" priority="555">
      <formula>#REF!=0</formula>
    </cfRule>
  </conditionalFormatting>
  <conditionalFormatting sqref="O15">
    <cfRule type="expression" dxfId="1108" priority="554">
      <formula>#REF!=0</formula>
    </cfRule>
  </conditionalFormatting>
  <conditionalFormatting sqref="O24">
    <cfRule type="expression" dxfId="1107" priority="553">
      <formula>#REF!=0</formula>
    </cfRule>
  </conditionalFormatting>
  <conditionalFormatting sqref="O9">
    <cfRule type="expression" dxfId="1106" priority="550">
      <formula>#REF!=0</formula>
    </cfRule>
  </conditionalFormatting>
  <conditionalFormatting sqref="O25:O29">
    <cfRule type="expression" dxfId="1105" priority="549">
      <formula>#REF!=0</formula>
    </cfRule>
  </conditionalFormatting>
  <conditionalFormatting sqref="O25:O29">
    <cfRule type="expression" dxfId="1104" priority="548">
      <formula>#REF!=0</formula>
    </cfRule>
  </conditionalFormatting>
  <conditionalFormatting sqref="O6">
    <cfRule type="expression" dxfId="1103" priority="552">
      <formula>#REF!=0</formula>
    </cfRule>
  </conditionalFormatting>
  <conditionalFormatting sqref="O25:O26">
    <cfRule type="expression" dxfId="1102" priority="559">
      <formula>#REF!=0</formula>
    </cfRule>
  </conditionalFormatting>
  <conditionalFormatting sqref="O27">
    <cfRule type="expression" dxfId="1101" priority="558">
      <formula>#REF!=0</formula>
    </cfRule>
  </conditionalFormatting>
  <conditionalFormatting sqref="O6 O24 O28:O29 O9:O15">
    <cfRule type="expression" dxfId="1100" priority="557">
      <formula>#REF!=0</formula>
    </cfRule>
  </conditionalFormatting>
  <conditionalFormatting sqref="E21">
    <cfRule type="expression" dxfId="1099" priority="546">
      <formula>#REF!=0</formula>
    </cfRule>
  </conditionalFormatting>
  <conditionalFormatting sqref="E21">
    <cfRule type="expression" dxfId="1098" priority="547">
      <formula>#REF!=0</formula>
    </cfRule>
  </conditionalFormatting>
  <conditionalFormatting sqref="N9:N14">
    <cfRule type="expression" dxfId="1097" priority="527">
      <formula>#REF!=0</formula>
    </cfRule>
  </conditionalFormatting>
  <conditionalFormatting sqref="N10:N13">
    <cfRule type="expression" dxfId="1096" priority="523">
      <formula>#REF!=0</formula>
    </cfRule>
  </conditionalFormatting>
  <conditionalFormatting sqref="N6">
    <cfRule type="expression" dxfId="1095" priority="522">
      <formula>#REF!=0</formula>
    </cfRule>
  </conditionalFormatting>
  <conditionalFormatting sqref="N15">
    <cfRule type="expression" dxfId="1094" priority="521">
      <formula>#REF!=0</formula>
    </cfRule>
  </conditionalFormatting>
  <conditionalFormatting sqref="N24">
    <cfRule type="expression" dxfId="1093" priority="520">
      <formula>#REF!=0</formula>
    </cfRule>
  </conditionalFormatting>
  <conditionalFormatting sqref="N9">
    <cfRule type="expression" dxfId="1092" priority="517">
      <formula>#REF!=0</formula>
    </cfRule>
  </conditionalFormatting>
  <conditionalFormatting sqref="N25:N29">
    <cfRule type="expression" dxfId="1091" priority="516">
      <formula>#REF!=0</formula>
    </cfRule>
  </conditionalFormatting>
  <conditionalFormatting sqref="N25:N29">
    <cfRule type="expression" dxfId="1090" priority="515">
      <formula>#REF!=0</formula>
    </cfRule>
  </conditionalFormatting>
  <conditionalFormatting sqref="N6">
    <cfRule type="expression" dxfId="1089" priority="519">
      <formula>#REF!=0</formula>
    </cfRule>
  </conditionalFormatting>
  <conditionalFormatting sqref="N25:N26">
    <cfRule type="expression" dxfId="1088" priority="526">
      <formula>#REF!=0</formula>
    </cfRule>
  </conditionalFormatting>
  <conditionalFormatting sqref="N27">
    <cfRule type="expression" dxfId="1087" priority="525">
      <formula>#REF!=0</formula>
    </cfRule>
  </conditionalFormatting>
  <conditionalFormatting sqref="N6 N24 N28:N29 N9:N15">
    <cfRule type="expression" dxfId="1086" priority="524">
      <formula>#REF!=0</formula>
    </cfRule>
  </conditionalFormatting>
  <conditionalFormatting sqref="B14:C14">
    <cfRule type="expression" dxfId="1085" priority="494">
      <formula>#REF!=0</formula>
    </cfRule>
  </conditionalFormatting>
  <conditionalFormatting sqref="B24:C24 B14:C15">
    <cfRule type="expression" dxfId="1084" priority="492">
      <formula>#REF!=0</formula>
    </cfRule>
  </conditionalFormatting>
  <conditionalFormatting sqref="M9:M14">
    <cfRule type="expression" dxfId="1083" priority="322">
      <formula>#REF!=0</formula>
    </cfRule>
  </conditionalFormatting>
  <conditionalFormatting sqref="M10:M13">
    <cfRule type="expression" dxfId="1082" priority="318">
      <formula>#REF!=0</formula>
    </cfRule>
  </conditionalFormatting>
  <conditionalFormatting sqref="M6">
    <cfRule type="expression" dxfId="1081" priority="317">
      <formula>#REF!=0</formula>
    </cfRule>
  </conditionalFormatting>
  <conditionalFormatting sqref="M15">
    <cfRule type="expression" dxfId="1080" priority="316">
      <formula>#REF!=0</formula>
    </cfRule>
  </conditionalFormatting>
  <conditionalFormatting sqref="M24">
    <cfRule type="expression" dxfId="1079" priority="315">
      <formula>#REF!=0</formula>
    </cfRule>
  </conditionalFormatting>
  <conditionalFormatting sqref="M9">
    <cfRule type="expression" dxfId="1078" priority="312">
      <formula>#REF!=0</formula>
    </cfRule>
  </conditionalFormatting>
  <conditionalFormatting sqref="M6">
    <cfRule type="expression" dxfId="1077" priority="314">
      <formula>#REF!=0</formula>
    </cfRule>
  </conditionalFormatting>
  <conditionalFormatting sqref="M6 M24 M9:M15">
    <cfRule type="expression" dxfId="1076" priority="319">
      <formula>#REF!=0</formula>
    </cfRule>
  </conditionalFormatting>
  <conditionalFormatting sqref="M25:M28">
    <cfRule type="expression" dxfId="1075" priority="296">
      <formula>#REF!=0</formula>
    </cfRule>
  </conditionalFormatting>
  <conditionalFormatting sqref="M25:M26">
    <cfRule type="expression" dxfId="1074" priority="299">
      <formula>#REF!=0</formula>
    </cfRule>
  </conditionalFormatting>
  <conditionalFormatting sqref="M27">
    <cfRule type="expression" dxfId="1073" priority="298">
      <formula>#REF!=0</formula>
    </cfRule>
  </conditionalFormatting>
  <conditionalFormatting sqref="M28">
    <cfRule type="expression" dxfId="1072" priority="297">
      <formula>#REF!=0</formula>
    </cfRule>
  </conditionalFormatting>
  <conditionalFormatting sqref="M25:M28">
    <cfRule type="expression" dxfId="1071" priority="295">
      <formula>#REF!=0</formula>
    </cfRule>
  </conditionalFormatting>
  <conditionalFormatting sqref="M29">
    <cfRule type="expression" dxfId="1070" priority="292">
      <formula>#REF!=0</formula>
    </cfRule>
  </conditionalFormatting>
  <conditionalFormatting sqref="M29">
    <cfRule type="expression" dxfId="1069" priority="294">
      <formula>#REF!=0</formula>
    </cfRule>
  </conditionalFormatting>
  <conditionalFormatting sqref="M29">
    <cfRule type="expression" dxfId="1068" priority="293">
      <formula>#REF!=0</formula>
    </cfRule>
  </conditionalFormatting>
  <conditionalFormatting sqref="M7:Y8">
    <cfRule type="expression" dxfId="1067" priority="284">
      <formula>#REF!=0</formula>
    </cfRule>
  </conditionalFormatting>
  <conditionalFormatting sqref="M7:Y8">
    <cfRule type="expression" dxfId="1066" priority="286">
      <formula>#REF!=0</formula>
    </cfRule>
  </conditionalFormatting>
  <conditionalFormatting sqref="M7:Y8">
    <cfRule type="expression" dxfId="1065" priority="285">
      <formula>#REF!=0</formula>
    </cfRule>
  </conditionalFormatting>
  <conditionalFormatting sqref="D7">
    <cfRule type="expression" dxfId="1064" priority="283">
      <formula>#REF!=0</formula>
    </cfRule>
  </conditionalFormatting>
  <conditionalFormatting sqref="D7">
    <cfRule type="expression" dxfId="1063" priority="282">
      <formula>#REF!=0</formula>
    </cfRule>
  </conditionalFormatting>
  <conditionalFormatting sqref="F7">
    <cfRule type="expression" dxfId="1062" priority="278">
      <formula>#REF!=0</formula>
    </cfRule>
  </conditionalFormatting>
  <conditionalFormatting sqref="G7">
    <cfRule type="expression" dxfId="1061" priority="276">
      <formula>#REF!=0</formula>
    </cfRule>
  </conditionalFormatting>
  <conditionalFormatting sqref="E7">
    <cfRule type="expression" dxfId="1060" priority="281">
      <formula>#REF!=0</formula>
    </cfRule>
  </conditionalFormatting>
  <conditionalFormatting sqref="E7">
    <cfRule type="expression" dxfId="1059" priority="280">
      <formula>#REF!=0</formula>
    </cfRule>
  </conditionalFormatting>
  <conditionalFormatting sqref="F7">
    <cfRule type="expression" dxfId="1058" priority="279">
      <formula>#REF!=0</formula>
    </cfRule>
  </conditionalFormatting>
  <conditionalFormatting sqref="G7">
    <cfRule type="expression" dxfId="1057" priority="277">
      <formula>#REF!=0</formula>
    </cfRule>
  </conditionalFormatting>
  <conditionalFormatting sqref="B7:C13">
    <cfRule type="expression" dxfId="1056" priority="275">
      <formula>#REF!=0</formula>
    </cfRule>
  </conditionalFormatting>
  <conditionalFormatting sqref="B7:C13">
    <cfRule type="expression" dxfId="1055" priority="274">
      <formula>#REF!=0</formula>
    </cfRule>
  </conditionalFormatting>
  <conditionalFormatting sqref="D8">
    <cfRule type="expression" dxfId="1054" priority="273">
      <formula>#REF!=0</formula>
    </cfRule>
  </conditionalFormatting>
  <conditionalFormatting sqref="D8">
    <cfRule type="expression" dxfId="1053" priority="272">
      <formula>#REF!=0</formula>
    </cfRule>
  </conditionalFormatting>
  <conditionalFormatting sqref="F8">
    <cfRule type="expression" dxfId="1052" priority="268">
      <formula>#REF!=0</formula>
    </cfRule>
  </conditionalFormatting>
  <conditionalFormatting sqref="G8">
    <cfRule type="expression" dxfId="1051" priority="266">
      <formula>#REF!=0</formula>
    </cfRule>
  </conditionalFormatting>
  <conditionalFormatting sqref="E8">
    <cfRule type="expression" dxfId="1050" priority="271">
      <formula>#REF!=0</formula>
    </cfRule>
  </conditionalFormatting>
  <conditionalFormatting sqref="E8">
    <cfRule type="expression" dxfId="1049" priority="270">
      <formula>#REF!=0</formula>
    </cfRule>
  </conditionalFormatting>
  <conditionalFormatting sqref="F8">
    <cfRule type="expression" dxfId="1048" priority="269">
      <formula>#REF!=0</formula>
    </cfRule>
  </conditionalFormatting>
  <conditionalFormatting sqref="G8">
    <cfRule type="expression" dxfId="1047" priority="267">
      <formula>#REF!=0</formula>
    </cfRule>
  </conditionalFormatting>
  <conditionalFormatting sqref="L9:L14">
    <cfRule type="expression" dxfId="1046" priority="239">
      <formula>#REF!=0</formula>
    </cfRule>
  </conditionalFormatting>
  <conditionalFormatting sqref="L10:L13">
    <cfRule type="expression" dxfId="1045" priority="237">
      <formula>#REF!=0</formula>
    </cfRule>
  </conditionalFormatting>
  <conditionalFormatting sqref="L6">
    <cfRule type="expression" dxfId="1044" priority="236">
      <formula>#REF!=0</formula>
    </cfRule>
  </conditionalFormatting>
  <conditionalFormatting sqref="L15">
    <cfRule type="expression" dxfId="1043" priority="235">
      <formula>#REF!=0</formula>
    </cfRule>
  </conditionalFormatting>
  <conditionalFormatting sqref="L24">
    <cfRule type="expression" dxfId="1042" priority="234">
      <formula>#REF!=0</formula>
    </cfRule>
  </conditionalFormatting>
  <conditionalFormatting sqref="L9">
    <cfRule type="expression" dxfId="1041" priority="232">
      <formula>#REF!=0</formula>
    </cfRule>
  </conditionalFormatting>
  <conditionalFormatting sqref="L6">
    <cfRule type="expression" dxfId="1040" priority="233">
      <formula>#REF!=0</formula>
    </cfRule>
  </conditionalFormatting>
  <conditionalFormatting sqref="L6 L24 L9:L15">
    <cfRule type="expression" dxfId="1039" priority="238">
      <formula>#REF!=0</formula>
    </cfRule>
  </conditionalFormatting>
  <conditionalFormatting sqref="L25:L28">
    <cfRule type="expression" dxfId="1038" priority="228">
      <formula>#REF!=0</formula>
    </cfRule>
  </conditionalFormatting>
  <conditionalFormatting sqref="L25:L26">
    <cfRule type="expression" dxfId="1037" priority="231">
      <formula>#REF!=0</formula>
    </cfRule>
  </conditionalFormatting>
  <conditionalFormatting sqref="L27">
    <cfRule type="expression" dxfId="1036" priority="230">
      <formula>#REF!=0</formula>
    </cfRule>
  </conditionalFormatting>
  <conditionalFormatting sqref="L28">
    <cfRule type="expression" dxfId="1035" priority="229">
      <formula>#REF!=0</formula>
    </cfRule>
  </conditionalFormatting>
  <conditionalFormatting sqref="L25:L28">
    <cfRule type="expression" dxfId="1034" priority="227">
      <formula>#REF!=0</formula>
    </cfRule>
  </conditionalFormatting>
  <conditionalFormatting sqref="L29">
    <cfRule type="expression" dxfId="1033" priority="224">
      <formula>#REF!=0</formula>
    </cfRule>
  </conditionalFormatting>
  <conditionalFormatting sqref="L29">
    <cfRule type="expression" dxfId="1032" priority="226">
      <formula>#REF!=0</formula>
    </cfRule>
  </conditionalFormatting>
  <conditionalFormatting sqref="L29">
    <cfRule type="expression" dxfId="1031" priority="225">
      <formula>#REF!=0</formula>
    </cfRule>
  </conditionalFormatting>
  <conditionalFormatting sqref="L7:L8">
    <cfRule type="expression" dxfId="1030" priority="221">
      <formula>#REF!=0</formula>
    </cfRule>
  </conditionalFormatting>
  <conditionalFormatting sqref="L7:L8">
    <cfRule type="expression" dxfId="1029" priority="223">
      <formula>#REF!=0</formula>
    </cfRule>
  </conditionalFormatting>
  <conditionalFormatting sqref="L7:L8">
    <cfRule type="expression" dxfId="1028" priority="222">
      <formula>#REF!=0</formula>
    </cfRule>
  </conditionalFormatting>
  <conditionalFormatting sqref="K9:K14">
    <cfRule type="expression" dxfId="1027" priority="180">
      <formula>#REF!=0</formula>
    </cfRule>
  </conditionalFormatting>
  <conditionalFormatting sqref="K10:K13">
    <cfRule type="expression" dxfId="1026" priority="178">
      <formula>#REF!=0</formula>
    </cfRule>
  </conditionalFormatting>
  <conditionalFormatting sqref="K6">
    <cfRule type="expression" dxfId="1025" priority="177">
      <formula>#REF!=0</formula>
    </cfRule>
  </conditionalFormatting>
  <conditionalFormatting sqref="K15">
    <cfRule type="expression" dxfId="1024" priority="176">
      <formula>#REF!=0</formula>
    </cfRule>
  </conditionalFormatting>
  <conditionalFormatting sqref="K24">
    <cfRule type="expression" dxfId="1023" priority="175">
      <formula>#REF!=0</formula>
    </cfRule>
  </conditionalFormatting>
  <conditionalFormatting sqref="K9">
    <cfRule type="expression" dxfId="1022" priority="173">
      <formula>#REF!=0</formula>
    </cfRule>
  </conditionalFormatting>
  <conditionalFormatting sqref="K6">
    <cfRule type="expression" dxfId="1021" priority="174">
      <formula>#REF!=0</formula>
    </cfRule>
  </conditionalFormatting>
  <conditionalFormatting sqref="K6 K24 K9:K15">
    <cfRule type="expression" dxfId="1020" priority="179">
      <formula>#REF!=0</formula>
    </cfRule>
  </conditionalFormatting>
  <conditionalFormatting sqref="K25:K28">
    <cfRule type="expression" dxfId="1019" priority="169">
      <formula>#REF!=0</formula>
    </cfRule>
  </conditionalFormatting>
  <conditionalFormatting sqref="K25:K26">
    <cfRule type="expression" dxfId="1018" priority="172">
      <formula>#REF!=0</formula>
    </cfRule>
  </conditionalFormatting>
  <conditionalFormatting sqref="K27">
    <cfRule type="expression" dxfId="1017" priority="171">
      <formula>#REF!=0</formula>
    </cfRule>
  </conditionalFormatting>
  <conditionalFormatting sqref="K28">
    <cfRule type="expression" dxfId="1016" priority="170">
      <formula>#REF!=0</formula>
    </cfRule>
  </conditionalFormatting>
  <conditionalFormatting sqref="K25:K28">
    <cfRule type="expression" dxfId="1015" priority="168">
      <formula>#REF!=0</formula>
    </cfRule>
  </conditionalFormatting>
  <conditionalFormatting sqref="K29">
    <cfRule type="expression" dxfId="1014" priority="165">
      <formula>#REF!=0</formula>
    </cfRule>
  </conditionalFormatting>
  <conditionalFormatting sqref="K29">
    <cfRule type="expression" dxfId="1013" priority="167">
      <formula>#REF!=0</formula>
    </cfRule>
  </conditionalFormatting>
  <conditionalFormatting sqref="K29">
    <cfRule type="expression" dxfId="1012" priority="166">
      <formula>#REF!=0</formula>
    </cfRule>
  </conditionalFormatting>
  <conditionalFormatting sqref="K7:K8">
    <cfRule type="expression" dxfId="1011" priority="162">
      <formula>#REF!=0</formula>
    </cfRule>
  </conditionalFormatting>
  <conditionalFormatting sqref="K7:K8">
    <cfRule type="expression" dxfId="1010" priority="164">
      <formula>#REF!=0</formula>
    </cfRule>
  </conditionalFormatting>
  <conditionalFormatting sqref="K7:K8">
    <cfRule type="expression" dxfId="1009" priority="163">
      <formula>#REF!=0</formula>
    </cfRule>
  </conditionalFormatting>
  <conditionalFormatting sqref="C25:C30">
    <cfRule type="expression" dxfId="1008" priority="161">
      <formula>#REF!=0</formula>
    </cfRule>
  </conditionalFormatting>
  <conditionalFormatting sqref="C25:C30">
    <cfRule type="expression" dxfId="1007" priority="160">
      <formula>#REF!=0</formula>
    </cfRule>
  </conditionalFormatting>
  <conditionalFormatting sqref="I24 I6 I15">
    <cfRule type="expression" dxfId="1006" priority="159">
      <formula>#REF!=0</formula>
    </cfRule>
  </conditionalFormatting>
  <conditionalFormatting sqref="I6">
    <cfRule type="expression" dxfId="1005" priority="158">
      <formula>#REF!=0</formula>
    </cfRule>
  </conditionalFormatting>
  <conditionalFormatting sqref="I14">
    <cfRule type="expression" dxfId="1004" priority="156">
      <formula>#REF!=0</formula>
    </cfRule>
  </conditionalFormatting>
  <conditionalFormatting sqref="I14">
    <cfRule type="expression" dxfId="1003" priority="157">
      <formula>#REF!=0</formula>
    </cfRule>
  </conditionalFormatting>
  <conditionalFormatting sqref="I7:I13">
    <cfRule type="expression" dxfId="1002" priority="154">
      <formula>#REF!=0</formula>
    </cfRule>
  </conditionalFormatting>
  <conditionalFormatting sqref="I7:I13">
    <cfRule type="expression" dxfId="1001" priority="155">
      <formula>#REF!=0</formula>
    </cfRule>
  </conditionalFormatting>
  <conditionalFormatting sqref="J9:J14">
    <cfRule type="expression" dxfId="1000" priority="137">
      <formula>#REF!=0</formula>
    </cfRule>
  </conditionalFormatting>
  <conditionalFormatting sqref="J10:J13">
    <cfRule type="expression" dxfId="999" priority="135">
      <formula>#REF!=0</formula>
    </cfRule>
  </conditionalFormatting>
  <conditionalFormatting sqref="J6">
    <cfRule type="expression" dxfId="998" priority="134">
      <formula>#REF!=0</formula>
    </cfRule>
  </conditionalFormatting>
  <conditionalFormatting sqref="J15">
    <cfRule type="expression" dxfId="997" priority="133">
      <formula>#REF!=0</formula>
    </cfRule>
  </conditionalFormatting>
  <conditionalFormatting sqref="J24">
    <cfRule type="expression" dxfId="996" priority="132">
      <formula>#REF!=0</formula>
    </cfRule>
  </conditionalFormatting>
  <conditionalFormatting sqref="J9">
    <cfRule type="expression" dxfId="995" priority="130">
      <formula>#REF!=0</formula>
    </cfRule>
  </conditionalFormatting>
  <conditionalFormatting sqref="J6">
    <cfRule type="expression" dxfId="994" priority="131">
      <formula>#REF!=0</formula>
    </cfRule>
  </conditionalFormatting>
  <conditionalFormatting sqref="J6 J24 J9:J15">
    <cfRule type="expression" dxfId="993" priority="136">
      <formula>#REF!=0</formula>
    </cfRule>
  </conditionalFormatting>
  <conditionalFormatting sqref="J25:J28">
    <cfRule type="expression" dxfId="992" priority="126">
      <formula>#REF!=0</formula>
    </cfRule>
  </conditionalFormatting>
  <conditionalFormatting sqref="J25:J26">
    <cfRule type="expression" dxfId="991" priority="129">
      <formula>#REF!=0</formula>
    </cfRule>
  </conditionalFormatting>
  <conditionalFormatting sqref="J27">
    <cfRule type="expression" dxfId="990" priority="128">
      <formula>#REF!=0</formula>
    </cfRule>
  </conditionalFormatting>
  <conditionalFormatting sqref="J28">
    <cfRule type="expression" dxfId="989" priority="127">
      <formula>#REF!=0</formula>
    </cfRule>
  </conditionalFormatting>
  <conditionalFormatting sqref="J25:J28">
    <cfRule type="expression" dxfId="988" priority="125">
      <formula>#REF!=0</formula>
    </cfRule>
  </conditionalFormatting>
  <conditionalFormatting sqref="J29">
    <cfRule type="expression" dxfId="987" priority="122">
      <formula>#REF!=0</formula>
    </cfRule>
  </conditionalFormatting>
  <conditionalFormatting sqref="J29">
    <cfRule type="expression" dxfId="986" priority="124">
      <formula>#REF!=0</formula>
    </cfRule>
  </conditionalFormatting>
  <conditionalFormatting sqref="J29">
    <cfRule type="expression" dxfId="985" priority="123">
      <formula>#REF!=0</formula>
    </cfRule>
  </conditionalFormatting>
  <conditionalFormatting sqref="J7:J8">
    <cfRule type="expression" dxfId="984" priority="119">
      <formula>#REF!=0</formula>
    </cfRule>
  </conditionalFormatting>
  <conditionalFormatting sqref="J7:J8">
    <cfRule type="expression" dxfId="983" priority="121">
      <formula>#REF!=0</formula>
    </cfRule>
  </conditionalFormatting>
  <conditionalFormatting sqref="J7:J8">
    <cfRule type="expression" dxfId="982" priority="120">
      <formula>#REF!=0</formula>
    </cfRule>
  </conditionalFormatting>
  <conditionalFormatting sqref="B25:B30">
    <cfRule type="expression" dxfId="981" priority="118">
      <formula>#REF!=0</formula>
    </cfRule>
  </conditionalFormatting>
  <conditionalFormatting sqref="B25:B30">
    <cfRule type="expression" dxfId="980" priority="117">
      <formula>#REF!=0</formula>
    </cfRule>
  </conditionalFormatting>
  <conditionalFormatting sqref="H22">
    <cfRule type="expression" dxfId="979" priority="116">
      <formula>#REF!=0</formula>
    </cfRule>
  </conditionalFormatting>
  <conditionalFormatting sqref="H22">
    <cfRule type="expression" dxfId="978" priority="115">
      <formula>#REF!=0</formula>
    </cfRule>
  </conditionalFormatting>
  <conditionalFormatting sqref="H30">
    <cfRule type="expression" dxfId="977" priority="77">
      <formula>#REF!=0</formula>
    </cfRule>
  </conditionalFormatting>
  <conditionalFormatting sqref="J30:Y30">
    <cfRule type="expression" dxfId="976" priority="29">
      <formula>#REF!=0</formula>
    </cfRule>
  </conditionalFormatting>
  <conditionalFormatting sqref="J30:Y30">
    <cfRule type="expression" dxfId="975" priority="31">
      <formula>#REF!=0</formula>
    </cfRule>
  </conditionalFormatting>
  <conditionalFormatting sqref="J30:Y30">
    <cfRule type="expression" dxfId="974" priority="30">
      <formula>#REF!=0</formula>
    </cfRule>
  </conditionalFormatting>
  <conditionalFormatting sqref="F21:G21 B22:G22">
    <cfRule type="expression" dxfId="973" priority="25">
      <formula>#REF!=0</formula>
    </cfRule>
  </conditionalFormatting>
  <conditionalFormatting sqref="F21:G21 B22:G22">
    <cfRule type="expression" dxfId="972" priority="26">
      <formula>#REF!=0</formula>
    </cfRule>
  </conditionalFormatting>
  <conditionalFormatting sqref="I22">
    <cfRule type="expression" dxfId="971" priority="21">
      <formula>#REF!=0</formula>
    </cfRule>
  </conditionalFormatting>
  <conditionalFormatting sqref="I22">
    <cfRule type="expression" dxfId="970" priority="22">
      <formula>#REF!=0</formula>
    </cfRule>
  </conditionalFormatting>
  <conditionalFormatting sqref="J22:Y22">
    <cfRule type="expression" dxfId="969" priority="19">
      <formula>#REF!=0</formula>
    </cfRule>
  </conditionalFormatting>
  <conditionalFormatting sqref="J22:Y22">
    <cfRule type="expression" dxfId="968" priority="20">
      <formula>#REF!=0</formula>
    </cfRule>
  </conditionalFormatting>
  <conditionalFormatting sqref="O21:Y21">
    <cfRule type="expression" dxfId="967" priority="17">
      <formula>#REF!=0</formula>
    </cfRule>
  </conditionalFormatting>
  <conditionalFormatting sqref="O21:Y21">
    <cfRule type="expression" dxfId="966" priority="18">
      <formula>#REF!=0</formula>
    </cfRule>
  </conditionalFormatting>
  <conditionalFormatting sqref="I28:I30">
    <cfRule type="expression" dxfId="965" priority="10">
      <formula>#REF!=0</formula>
    </cfRule>
  </conditionalFormatting>
  <conditionalFormatting sqref="I28:I30">
    <cfRule type="expression" dxfId="964" priority="9">
      <formula>#REF!=0</formula>
    </cfRule>
  </conditionalFormatting>
  <conditionalFormatting sqref="I27:I30">
    <cfRule type="expression" dxfId="963" priority="8">
      <formula>#REF!=0</formula>
    </cfRule>
  </conditionalFormatting>
  <conditionalFormatting sqref="I27:I30">
    <cfRule type="expression" dxfId="962" priority="7">
      <formula>#REF!=0</formula>
    </cfRule>
  </conditionalFormatting>
  <conditionalFormatting sqref="I27:I30">
    <cfRule type="expression" dxfId="961" priority="6">
      <formula>#REF!=0</formula>
    </cfRule>
  </conditionalFormatting>
  <conditionalFormatting sqref="I28:I30">
    <cfRule type="expression" dxfId="960" priority="14">
      <formula>#REF!=0</formula>
    </cfRule>
  </conditionalFormatting>
  <conditionalFormatting sqref="I25:I30">
    <cfRule type="expression" dxfId="959" priority="16">
      <formula>#REF!=0</formula>
    </cfRule>
  </conditionalFormatting>
  <conditionalFormatting sqref="I27:I30">
    <cfRule type="expression" dxfId="958" priority="15">
      <formula>#REF!=0</formula>
    </cfRule>
  </conditionalFormatting>
  <conditionalFormatting sqref="I25:I30">
    <cfRule type="expression" dxfId="957" priority="13">
      <formula>#REF!=0</formula>
    </cfRule>
  </conditionalFormatting>
  <conditionalFormatting sqref="I27:I30">
    <cfRule type="expression" dxfId="956" priority="12">
      <formula>#REF!=0</formula>
    </cfRule>
  </conditionalFormatting>
  <conditionalFormatting sqref="I28:I30">
    <cfRule type="expression" dxfId="955" priority="11">
      <formula>#REF!=0</formula>
    </cfRule>
  </conditionalFormatting>
  <conditionalFormatting sqref="I27:I30">
    <cfRule type="expression" dxfId="954" priority="5">
      <formula>#REF!=0</formula>
    </cfRule>
  </conditionalFormatting>
  <conditionalFormatting sqref="I27:I30">
    <cfRule type="expression" dxfId="953" priority="4">
      <formula>#REF!=0</formula>
    </cfRule>
  </conditionalFormatting>
  <conditionalFormatting sqref="I27:I30">
    <cfRule type="expression" dxfId="952" priority="3">
      <formula>#REF!=0</formula>
    </cfRule>
  </conditionalFormatting>
  <conditionalFormatting sqref="I27:I30">
    <cfRule type="expression" dxfId="951" priority="2">
      <formula>#REF!=0</formula>
    </cfRule>
  </conditionalFormatting>
  <conditionalFormatting sqref="I27:I30">
    <cfRule type="expression" dxfId="950" priority="1">
      <formula>#REF!=0</formula>
    </cfRule>
  </conditionalFormatting>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34219E-8E1E-48B8-AEE8-17856F5E7E1D}">
  <sheetPr>
    <tabColor theme="5"/>
    <outlinePr summaryRight="0"/>
  </sheetPr>
  <dimension ref="A1:AL81"/>
  <sheetViews>
    <sheetView showGridLines="0" zoomScale="80" zoomScaleNormal="80" workbookViewId="0"/>
  </sheetViews>
  <sheetFormatPr defaultColWidth="9.42578125" defaultRowHeight="12.75"/>
  <cols>
    <col min="1" max="1" width="45.5703125" style="131" customWidth="1"/>
    <col min="2" max="7" width="13.140625" style="131" customWidth="1"/>
    <col min="8" max="16" width="13.140625" style="10" customWidth="1"/>
    <col min="17" max="25" width="13.140625" style="131" customWidth="1"/>
    <col min="26" max="43" width="9.5703125" style="131" customWidth="1"/>
    <col min="44" max="16384" width="9.42578125" style="131"/>
  </cols>
  <sheetData>
    <row r="1" spans="1:38" ht="39.75" customHeight="1">
      <c r="A1" s="78" t="s">
        <v>9</v>
      </c>
    </row>
    <row r="2" spans="1:38" ht="39.75" customHeight="1" thickBot="1">
      <c r="A2" s="822" t="s">
        <v>657</v>
      </c>
      <c r="B2" s="822"/>
      <c r="C2" s="822"/>
      <c r="D2" s="822"/>
      <c r="E2" s="822"/>
      <c r="F2" s="822"/>
      <c r="G2" s="822"/>
      <c r="H2" s="822"/>
      <c r="I2" s="822"/>
      <c r="J2" s="822"/>
      <c r="K2" s="822"/>
      <c r="L2" s="822"/>
      <c r="M2" s="822"/>
      <c r="N2" s="822"/>
      <c r="O2" s="822"/>
      <c r="P2" s="822"/>
      <c r="Q2" s="822"/>
      <c r="R2" s="822"/>
      <c r="S2" s="822"/>
      <c r="T2" s="822"/>
      <c r="U2" s="822"/>
      <c r="V2" s="822"/>
      <c r="W2" s="822"/>
      <c r="X2" s="822"/>
      <c r="Y2" s="636"/>
      <c r="Z2" s="148"/>
      <c r="AA2" s="148"/>
      <c r="AB2" s="148"/>
      <c r="AC2" s="148"/>
      <c r="AD2" s="148"/>
      <c r="AE2" s="148"/>
      <c r="AF2" s="148"/>
      <c r="AG2" s="167"/>
      <c r="AH2" s="167"/>
      <c r="AI2" s="167"/>
      <c r="AJ2" s="167"/>
      <c r="AK2" s="167"/>
      <c r="AL2" s="167"/>
    </row>
    <row r="3" spans="1:38">
      <c r="F3" s="159"/>
      <c r="Z3" s="148"/>
    </row>
    <row r="4" spans="1:38" s="134" customFormat="1">
      <c r="A4" s="719" t="s">
        <v>418</v>
      </c>
      <c r="Z4" s="148"/>
      <c r="AA4" s="148"/>
      <c r="AB4" s="148"/>
      <c r="AC4" s="148"/>
      <c r="AD4" s="148"/>
      <c r="AE4" s="148"/>
      <c r="AF4" s="148"/>
      <c r="AG4" s="167"/>
      <c r="AH4" s="167"/>
      <c r="AI4" s="167"/>
      <c r="AJ4" s="167"/>
      <c r="AK4" s="167"/>
      <c r="AL4" s="167"/>
    </row>
    <row r="5" spans="1:38" s="167" customFormat="1" ht="25.5">
      <c r="A5" s="460"/>
      <c r="B5" s="460" t="s">
        <v>546</v>
      </c>
      <c r="C5" s="460" t="s">
        <v>11</v>
      </c>
      <c r="D5" s="460" t="s">
        <v>53</v>
      </c>
      <c r="E5" s="460" t="s">
        <v>256</v>
      </c>
      <c r="F5" s="460" t="s">
        <v>253</v>
      </c>
      <c r="G5" s="460" t="s">
        <v>254</v>
      </c>
      <c r="H5" s="131"/>
      <c r="I5" s="460" t="s">
        <v>986</v>
      </c>
      <c r="J5" s="460" t="s">
        <v>260</v>
      </c>
      <c r="K5" s="460" t="s">
        <v>261</v>
      </c>
      <c r="L5" s="460" t="s">
        <v>262</v>
      </c>
      <c r="M5" s="460" t="s">
        <v>263</v>
      </c>
      <c r="N5" s="460" t="s">
        <v>259</v>
      </c>
      <c r="O5" s="460" t="s">
        <v>264</v>
      </c>
      <c r="P5" s="460" t="s">
        <v>265</v>
      </c>
      <c r="Q5" s="460" t="s">
        <v>266</v>
      </c>
      <c r="R5" s="460" t="s">
        <v>267</v>
      </c>
      <c r="S5" s="460" t="s">
        <v>268</v>
      </c>
      <c r="T5" s="460" t="s">
        <v>269</v>
      </c>
      <c r="U5" s="460" t="s">
        <v>1001</v>
      </c>
      <c r="V5" s="460" t="s">
        <v>1002</v>
      </c>
      <c r="W5" s="460" t="s">
        <v>1003</v>
      </c>
      <c r="X5" s="460" t="s">
        <v>1004</v>
      </c>
      <c r="Y5" s="460" t="s">
        <v>1005</v>
      </c>
      <c r="Z5" s="148"/>
      <c r="AA5" s="131"/>
      <c r="AB5" s="131"/>
      <c r="AC5" s="131"/>
      <c r="AD5" s="131"/>
      <c r="AE5" s="131"/>
      <c r="AF5" s="131"/>
      <c r="AG5" s="131"/>
      <c r="AH5" s="131"/>
      <c r="AI5" s="131"/>
      <c r="AJ5" s="131"/>
      <c r="AK5" s="131"/>
      <c r="AL5" s="131"/>
    </row>
    <row r="6" spans="1:38" s="167" customFormat="1" ht="14.25" customHeight="1">
      <c r="A6" s="738" t="s">
        <v>473</v>
      </c>
      <c r="B6" s="466"/>
      <c r="C6" s="466"/>
      <c r="D6" s="460"/>
      <c r="E6" s="460"/>
      <c r="F6" s="460"/>
      <c r="G6" s="460"/>
      <c r="H6" s="160"/>
      <c r="I6" s="460"/>
      <c r="J6" s="460"/>
      <c r="K6" s="460"/>
      <c r="L6" s="460"/>
      <c r="M6" s="460"/>
      <c r="N6" s="460"/>
      <c r="O6" s="460"/>
      <c r="P6" s="460"/>
      <c r="Q6" s="460"/>
      <c r="R6" s="460"/>
      <c r="S6" s="460"/>
      <c r="T6" s="460"/>
      <c r="U6" s="460"/>
      <c r="V6" s="460"/>
      <c r="W6" s="460"/>
      <c r="X6" s="460"/>
      <c r="Y6" s="460"/>
      <c r="Z6" s="10"/>
      <c r="AA6" s="10"/>
      <c r="AB6" s="10"/>
      <c r="AC6" s="10"/>
      <c r="AD6" s="10"/>
      <c r="AE6" s="10"/>
      <c r="AF6" s="10"/>
      <c r="AG6" s="10"/>
      <c r="AH6" s="10"/>
    </row>
    <row r="7" spans="1:38" s="167" customFormat="1" ht="15" customHeight="1">
      <c r="A7" s="710" t="s">
        <v>462</v>
      </c>
      <c r="B7" s="749"/>
      <c r="C7" s="759"/>
      <c r="D7" s="759"/>
      <c r="E7" s="759"/>
      <c r="F7" s="759"/>
      <c r="G7" s="759"/>
      <c r="H7" s="163"/>
      <c r="I7" s="749"/>
      <c r="J7" s="759"/>
      <c r="K7" s="759"/>
      <c r="L7" s="759"/>
      <c r="M7" s="759"/>
      <c r="N7" s="759"/>
      <c r="O7" s="759"/>
      <c r="P7" s="759"/>
      <c r="Q7" s="759"/>
      <c r="R7" s="759"/>
      <c r="S7" s="759"/>
      <c r="T7" s="759"/>
      <c r="U7" s="759"/>
      <c r="V7" s="759"/>
      <c r="W7" s="759"/>
      <c r="X7" s="759"/>
      <c r="Y7" s="759"/>
      <c r="Z7" s="148"/>
      <c r="AA7" s="148"/>
      <c r="AB7" s="148"/>
      <c r="AC7" s="148"/>
      <c r="AD7" s="148"/>
      <c r="AE7" s="148"/>
      <c r="AF7" s="148"/>
    </row>
    <row r="8" spans="1:38" s="134" customFormat="1">
      <c r="A8" s="698" t="s">
        <v>187</v>
      </c>
      <c r="B8" s="780">
        <f>SUM(I8)</f>
        <v>128.47619999999998</v>
      </c>
      <c r="C8" s="770">
        <f>SUM(J8:M8)</f>
        <v>457.44504999999998</v>
      </c>
      <c r="D8" s="759">
        <f>SUM(N8:Q8)</f>
        <v>645.4356499999999</v>
      </c>
      <c r="E8" s="759">
        <f>SUM(R8:U8)</f>
        <v>717.37250000000006</v>
      </c>
      <c r="F8" s="759">
        <f>SUM(V8:Y8)</f>
        <v>536.23815000000002</v>
      </c>
      <c r="G8" s="759">
        <v>469.93660000000006</v>
      </c>
      <c r="H8" s="168"/>
      <c r="I8" s="765">
        <v>128.47619999999998</v>
      </c>
      <c r="J8" s="760">
        <v>137.04204999999996</v>
      </c>
      <c r="K8" s="760">
        <v>66.611700000000013</v>
      </c>
      <c r="L8" s="760">
        <v>93.332000000000008</v>
      </c>
      <c r="M8" s="760">
        <v>160.45929999999998</v>
      </c>
      <c r="N8" s="760">
        <v>203.90279999999996</v>
      </c>
      <c r="O8" s="760">
        <v>116.44499999999999</v>
      </c>
      <c r="P8" s="760">
        <v>160.13879999999997</v>
      </c>
      <c r="Q8" s="760">
        <v>164.94905</v>
      </c>
      <c r="R8" s="760">
        <v>184.84970000000001</v>
      </c>
      <c r="S8" s="760">
        <v>207.60749999999999</v>
      </c>
      <c r="T8" s="760">
        <v>144.55770000000001</v>
      </c>
      <c r="U8" s="760">
        <v>180.35760000000002</v>
      </c>
      <c r="V8" s="760">
        <v>116.39755000000001</v>
      </c>
      <c r="W8" s="760">
        <v>251.2825</v>
      </c>
      <c r="X8" s="760">
        <v>109.43480000000001</v>
      </c>
      <c r="Y8" s="760">
        <v>59.1233</v>
      </c>
      <c r="Z8" s="148"/>
      <c r="AA8" s="148"/>
      <c r="AB8" s="131"/>
      <c r="AC8" s="131"/>
      <c r="AD8" s="131"/>
      <c r="AE8" s="131"/>
      <c r="AF8" s="131"/>
      <c r="AG8" s="131"/>
      <c r="AH8" s="131"/>
      <c r="AI8" s="131"/>
      <c r="AJ8" s="131"/>
      <c r="AK8" s="131"/>
      <c r="AL8" s="131"/>
    </row>
    <row r="9" spans="1:38" s="134" customFormat="1">
      <c r="A9" s="698" t="s">
        <v>430</v>
      </c>
      <c r="B9" s="780">
        <f>SUM(I9)</f>
        <v>67.180499999999995</v>
      </c>
      <c r="C9" s="770">
        <f>SUM(J9:M9)</f>
        <v>321.63980000000004</v>
      </c>
      <c r="D9" s="759">
        <f>SUM(N9:Q9)</f>
        <v>290.38979999999998</v>
      </c>
      <c r="E9" s="759">
        <f>SUM(R9:U9)</f>
        <v>226.29704999999998</v>
      </c>
      <c r="F9" s="759">
        <f>SUM(V9:Y9)</f>
        <v>270.64780000000002</v>
      </c>
      <c r="G9" s="759">
        <v>346.25369999999998</v>
      </c>
      <c r="H9" s="168"/>
      <c r="I9" s="765">
        <v>67.180499999999995</v>
      </c>
      <c r="J9" s="760">
        <v>25.458299999999998</v>
      </c>
      <c r="K9" s="760">
        <v>59.15199999999998</v>
      </c>
      <c r="L9" s="760">
        <v>98.81440000000002</v>
      </c>
      <c r="M9" s="760">
        <v>138.21510000000001</v>
      </c>
      <c r="N9" s="760">
        <v>75.9559</v>
      </c>
      <c r="O9" s="760">
        <v>57.220999999999997</v>
      </c>
      <c r="P9" s="760">
        <v>80.871600000000001</v>
      </c>
      <c r="Q9" s="760">
        <v>76.341300000000004</v>
      </c>
      <c r="R9" s="760">
        <v>47.999600000000001</v>
      </c>
      <c r="S9" s="760">
        <v>38.393900000000002</v>
      </c>
      <c r="T9" s="760">
        <v>60.877600000000001</v>
      </c>
      <c r="U9" s="760">
        <v>79.025949999999995</v>
      </c>
      <c r="V9" s="760">
        <v>57.920999999999999</v>
      </c>
      <c r="W9" s="760">
        <v>40.261600000000001</v>
      </c>
      <c r="X9" s="760">
        <v>66.486999999999995</v>
      </c>
      <c r="Y9" s="760">
        <v>105.9782</v>
      </c>
      <c r="Z9" s="148"/>
      <c r="AA9" s="148"/>
      <c r="AB9" s="148"/>
      <c r="AC9" s="148"/>
      <c r="AD9" s="148"/>
      <c r="AE9" s="148"/>
      <c r="AF9" s="148"/>
      <c r="AG9" s="167"/>
      <c r="AH9" s="167"/>
      <c r="AI9" s="167"/>
      <c r="AJ9" s="167"/>
      <c r="AK9" s="167"/>
      <c r="AL9" s="167"/>
    </row>
    <row r="10" spans="1:38" s="139" customFormat="1">
      <c r="A10" s="771" t="s">
        <v>52</v>
      </c>
      <c r="B10" s="781">
        <f>SUM(B8:B9)</f>
        <v>195.65669999999997</v>
      </c>
      <c r="C10" s="772">
        <f>SUM(C8:C9)</f>
        <v>779.08484999999996</v>
      </c>
      <c r="D10" s="761">
        <f>SUM(D8:D9)</f>
        <v>935.82544999999982</v>
      </c>
      <c r="E10" s="761">
        <f>SUM(E8:E9)</f>
        <v>943.66955000000007</v>
      </c>
      <c r="F10" s="761">
        <f>SUM(F8:F9)</f>
        <v>806.88595000000009</v>
      </c>
      <c r="G10" s="761">
        <v>816.19029999999998</v>
      </c>
      <c r="H10" s="169"/>
      <c r="I10" s="766">
        <f t="shared" ref="I10" si="0">SUM(I8:I9)</f>
        <v>195.65669999999997</v>
      </c>
      <c r="J10" s="761">
        <f t="shared" ref="J10:O10" si="1">SUM(J8:J9)</f>
        <v>162.50034999999997</v>
      </c>
      <c r="K10" s="761">
        <f t="shared" si="1"/>
        <v>125.7637</v>
      </c>
      <c r="L10" s="761">
        <f t="shared" si="1"/>
        <v>192.14640000000003</v>
      </c>
      <c r="M10" s="761">
        <f t="shared" si="1"/>
        <v>298.67439999999999</v>
      </c>
      <c r="N10" s="761">
        <f t="shared" si="1"/>
        <v>279.85869999999994</v>
      </c>
      <c r="O10" s="761">
        <f t="shared" si="1"/>
        <v>173.666</v>
      </c>
      <c r="P10" s="761">
        <f t="shared" ref="P10:Y10" si="2">SUM(P8:P9)</f>
        <v>241.01039999999998</v>
      </c>
      <c r="Q10" s="761">
        <f t="shared" si="2"/>
        <v>241.29034999999999</v>
      </c>
      <c r="R10" s="761">
        <f>SUM(R8:R9)</f>
        <v>232.84930000000003</v>
      </c>
      <c r="S10" s="761">
        <f>SUM(S8:S9)</f>
        <v>246.00139999999999</v>
      </c>
      <c r="T10" s="761">
        <f>SUM(T8:T9)</f>
        <v>205.43530000000001</v>
      </c>
      <c r="U10" s="761">
        <f t="shared" si="2"/>
        <v>259.38355000000001</v>
      </c>
      <c r="V10" s="761">
        <f>SUM(V8:V9)</f>
        <v>174.31855000000002</v>
      </c>
      <c r="W10" s="761">
        <f>SUM(W8:W9)</f>
        <v>291.54410000000001</v>
      </c>
      <c r="X10" s="761">
        <f>SUM(X8:X9)</f>
        <v>175.92180000000002</v>
      </c>
      <c r="Y10" s="761">
        <f t="shared" si="2"/>
        <v>165.10149999999999</v>
      </c>
      <c r="Z10" s="148"/>
      <c r="AA10" s="148"/>
      <c r="AB10" s="131"/>
      <c r="AC10" s="131"/>
      <c r="AD10" s="131"/>
      <c r="AE10" s="131"/>
      <c r="AF10" s="131"/>
      <c r="AG10" s="131"/>
      <c r="AH10" s="131"/>
      <c r="AI10" s="131"/>
      <c r="AJ10" s="131"/>
      <c r="AK10" s="131"/>
      <c r="AL10" s="131"/>
    </row>
    <row r="11" spans="1:38" s="167" customFormat="1" ht="15" customHeight="1">
      <c r="A11" s="710" t="s">
        <v>391</v>
      </c>
      <c r="B11" s="782"/>
      <c r="C11" s="773"/>
      <c r="D11" s="760"/>
      <c r="E11" s="760"/>
      <c r="F11" s="760"/>
      <c r="G11" s="760"/>
      <c r="H11" s="170"/>
      <c r="I11" s="765"/>
      <c r="J11" s="760"/>
      <c r="K11" s="760"/>
      <c r="L11" s="760"/>
      <c r="M11" s="760"/>
      <c r="N11" s="760"/>
      <c r="O11" s="760"/>
      <c r="P11" s="760"/>
      <c r="Q11" s="760"/>
      <c r="R11" s="760"/>
      <c r="S11" s="760"/>
      <c r="T11" s="760"/>
      <c r="U11" s="760"/>
      <c r="V11" s="760"/>
      <c r="W11" s="760"/>
      <c r="X11" s="760"/>
      <c r="Y11" s="760"/>
      <c r="Z11" s="148"/>
      <c r="AA11" s="148"/>
      <c r="AB11" s="148"/>
      <c r="AC11" s="148"/>
      <c r="AD11" s="148"/>
      <c r="AE11" s="148"/>
      <c r="AF11" s="148"/>
    </row>
    <row r="12" spans="1:38">
      <c r="A12" s="698" t="s">
        <v>187</v>
      </c>
      <c r="B12" s="783">
        <f>B8/(Hidro!$H6*2160)*1000</f>
        <v>6.6088580246913567E-2</v>
      </c>
      <c r="C12" s="774">
        <f>C8/(Hidro!$H6*8760)*1000</f>
        <v>5.8021949518011158E-2</v>
      </c>
      <c r="D12" s="774">
        <f>D8/(Hidro!$H6*8760)*1000</f>
        <v>8.186652080162353E-2</v>
      </c>
      <c r="E12" s="774">
        <f>E8/(Hidro!$H6*8760)*1000</f>
        <v>9.0990930999492653E-2</v>
      </c>
      <c r="F12" s="774">
        <f>F8/(Hidro!$H6*8760)*1000</f>
        <v>6.801600076103502E-2</v>
      </c>
      <c r="G12" s="774">
        <f>G8/(Hidro!$H6*8760)*1000</f>
        <v>5.9606367326230342E-2</v>
      </c>
      <c r="H12" s="171"/>
      <c r="I12" s="767">
        <f>I8/(Hidro!$H6*2160)*1000</f>
        <v>6.6088580246913567E-2</v>
      </c>
      <c r="J12" s="762">
        <f>J8/(Hidro!$H6*2208)*1000</f>
        <v>6.8962384259259241E-2</v>
      </c>
      <c r="K12" s="762">
        <f>K8/(Hidro!$H6*2208)*1000</f>
        <v>3.3520380434782622E-2</v>
      </c>
      <c r="L12" s="762">
        <f>L8/(Hidro!$H6*2184)*1000</f>
        <v>4.7482702482702484E-2</v>
      </c>
      <c r="M12" s="762">
        <f>M8/(Hidro!$H6*2160)*1000</f>
        <v>8.2540792181069952E-2</v>
      </c>
      <c r="N12" s="762">
        <f>N8/(Hidro!$H6*2208)*1000</f>
        <v>0.1026080917874396</v>
      </c>
      <c r="O12" s="762">
        <f>O8/(Hidro!$H6*2208)*1000</f>
        <v>5.8597524154589367E-2</v>
      </c>
      <c r="P12" s="762">
        <f>P8/(Hidro!$H6*2184)*1000</f>
        <v>8.147069597069595E-2</v>
      </c>
      <c r="Q12" s="762">
        <f>Q8/(Hidro!$H6*2160)*1000</f>
        <v>8.4850334362139915E-2</v>
      </c>
      <c r="R12" s="762">
        <f>R8/(Hidro!$H6*2208)*1000</f>
        <v>9.302017914653786E-2</v>
      </c>
      <c r="S12" s="762">
        <f>S8/(Hidro!$H6*2208)*1000</f>
        <v>0.1044723731884058</v>
      </c>
      <c r="T12" s="762">
        <f>T8/(Hidro!$H6*2184)*1000</f>
        <v>7.3543803418803413E-2</v>
      </c>
      <c r="U12" s="762">
        <f>U8/(Hidro!$H6*2184)*1000</f>
        <v>9.1757020757020774E-2</v>
      </c>
      <c r="V12" s="762">
        <f>V8/(Hidro!$H6*2208)*1000</f>
        <v>5.8573646336553951E-2</v>
      </c>
      <c r="W12" s="762">
        <f>W8/(Hidro!$H6*2208)*1000</f>
        <v>0.12645053341384863</v>
      </c>
      <c r="X12" s="762">
        <f>X8/(Hidro!$H6*2184)*1000</f>
        <v>5.5675010175010177E-2</v>
      </c>
      <c r="Y12" s="762">
        <f>Y8/(Hidro!$H6*2160)*1000</f>
        <v>3.0413220164609053E-2</v>
      </c>
      <c r="Z12" s="148"/>
      <c r="AA12" s="148"/>
    </row>
    <row r="13" spans="1:38">
      <c r="A13" s="698" t="s">
        <v>430</v>
      </c>
      <c r="B13" s="783">
        <f>B9/(Hidro!$H7*2160)*1000</f>
        <v>0.30855241402116401</v>
      </c>
      <c r="C13" s="774">
        <f>C9/(Hidro!$H7*8760)*1000</f>
        <v>0.36425468398927308</v>
      </c>
      <c r="D13" s="774">
        <f>D9/(Hidro!$H7*8760)*1000</f>
        <v>0.32886429115025001</v>
      </c>
      <c r="E13" s="774">
        <f>E9/(Hidro!$H7*8760)*1000</f>
        <v>0.25627972792998477</v>
      </c>
      <c r="F13" s="774">
        <f>F9/(Hidro!$H7*8760)*1000</f>
        <v>0.30650662281655439</v>
      </c>
      <c r="G13" s="774">
        <f>G9/(Hidro!$H7*8760)*1000</f>
        <v>0.39212974287888669</v>
      </c>
      <c r="H13" s="171"/>
      <c r="I13" s="767">
        <f>I9/(Hidro!$H7*2160)*1000</f>
        <v>0.30855241402116401</v>
      </c>
      <c r="J13" s="762">
        <f>J9/(Hidro!$H7*2208)*1000</f>
        <v>0.1143851902173913</v>
      </c>
      <c r="K13" s="762">
        <f>K9/(Hidro!$H7*2208)*1000</f>
        <v>0.26577237175063256</v>
      </c>
      <c r="L13" s="762">
        <f>L9/(Hidro!$H7*2184)*1000</f>
        <v>0.44885603814175251</v>
      </c>
      <c r="M13" s="762">
        <f>M9/(Hidro!$H7*2160)*1000</f>
        <v>0.63480627204585538</v>
      </c>
      <c r="N13" s="762">
        <f>N9/(Hidro!$H7*2208)*1000</f>
        <v>0.34127298639866577</v>
      </c>
      <c r="O13" s="762">
        <f>O9/(Hidro!$H7*2208)*1000</f>
        <v>0.25709630923625487</v>
      </c>
      <c r="P13" s="762">
        <f>P9/(Hidro!$H7*2184)*1000</f>
        <v>0.36735238967381828</v>
      </c>
      <c r="Q13" s="762">
        <f>Q9/(Hidro!$H7*2160)*1000</f>
        <v>0.35062692901234571</v>
      </c>
      <c r="R13" s="762">
        <f>R9/(Hidro!$H7*2208)*1000</f>
        <v>0.21566417931907061</v>
      </c>
      <c r="S13" s="762">
        <f>S9/(Hidro!$H7*2208)*1000</f>
        <v>0.17250537367724869</v>
      </c>
      <c r="T13" s="762">
        <f>T9/(Hidro!$H7*2184)*1000</f>
        <v>0.27653133903133909</v>
      </c>
      <c r="U13" s="762">
        <f>U9/(Hidro!$H7*2184)*1000</f>
        <v>0.35896868095528811</v>
      </c>
      <c r="V13" s="762">
        <f>V9/(Hidro!$H7*2208)*1000</f>
        <v>0.26024143806073152</v>
      </c>
      <c r="W13" s="762">
        <f>W9/(Hidro!$H7*2208)*1000</f>
        <v>0.18089702668507018</v>
      </c>
      <c r="X13" s="762">
        <f>X9/(Hidro!$H7*2184)*1000</f>
        <v>0.30201156317227745</v>
      </c>
      <c r="Y13" s="762">
        <f>Y9/(Hidro!$H7*2160)*1000</f>
        <v>0.48674584803057025</v>
      </c>
      <c r="Z13" s="148"/>
      <c r="AA13" s="148"/>
    </row>
    <row r="14" spans="1:38" ht="14.25">
      <c r="A14" s="771" t="s">
        <v>474</v>
      </c>
      <c r="B14" s="768">
        <f t="shared" ref="B14:C14" si="3">(B8*B12+B9*B13)/B10</f>
        <v>0.14934073355866334</v>
      </c>
      <c r="C14" s="763">
        <f t="shared" si="3"/>
        <v>0.18444801911593728</v>
      </c>
      <c r="D14" s="775">
        <v>0.15851076373387507</v>
      </c>
      <c r="E14" s="775">
        <v>0.13062807637884649</v>
      </c>
      <c r="F14" s="775">
        <v>0.14801115023656844</v>
      </c>
      <c r="G14" s="775">
        <v>0.20067328409992491</v>
      </c>
      <c r="H14" s="172"/>
      <c r="I14" s="768">
        <f>(I8*I12+I9*I13)/I10</f>
        <v>0.14934073355866334</v>
      </c>
      <c r="J14" s="763">
        <f>(J8*J12+J9*J13)/J10</f>
        <v>7.6078599214635723E-2</v>
      </c>
      <c r="K14" s="763">
        <f>(K8*K12+K9*K13)/K10</f>
        <v>0.14275833852853426</v>
      </c>
      <c r="L14" s="763">
        <f>(L8*L12+L9*L13)/L10</f>
        <v>0.25389544474145748</v>
      </c>
      <c r="M14" s="763">
        <f t="shared" ref="M14:Y14" si="4">(M8*M12+M9*M13)/M10</f>
        <v>0.33810815425180418</v>
      </c>
      <c r="N14" s="763">
        <f t="shared" si="4"/>
        <v>0.16738366198983404</v>
      </c>
      <c r="O14" s="763">
        <f t="shared" si="4"/>
        <v>0.12400064843428706</v>
      </c>
      <c r="P14" s="763">
        <f t="shared" si="4"/>
        <v>0.1773989628856566</v>
      </c>
      <c r="Q14" s="763">
        <f t="shared" si="4"/>
        <v>0.16893878110346117</v>
      </c>
      <c r="R14" s="763">
        <f t="shared" si="4"/>
        <v>0.11830203720100271</v>
      </c>
      <c r="S14" s="763">
        <f t="shared" si="4"/>
        <v>0.11509041120554141</v>
      </c>
      <c r="T14" s="763">
        <f t="shared" si="4"/>
        <v>0.13369604598863294</v>
      </c>
      <c r="U14" s="763">
        <f t="shared" si="4"/>
        <v>0.17316794792740325</v>
      </c>
      <c r="V14" s="763">
        <f t="shared" si="4"/>
        <v>0.12558200640182576</v>
      </c>
      <c r="W14" s="763">
        <f t="shared" si="4"/>
        <v>0.13396947457399769</v>
      </c>
      <c r="X14" s="763">
        <f t="shared" si="4"/>
        <v>0.14877420765439764</v>
      </c>
      <c r="Y14" s="763">
        <f t="shared" si="4"/>
        <v>0.32333188233608789</v>
      </c>
      <c r="Z14" s="148"/>
      <c r="AA14" s="148"/>
    </row>
    <row r="15" spans="1:38" s="167" customFormat="1" ht="14.25" customHeight="1">
      <c r="A15" s="738" t="s">
        <v>420</v>
      </c>
      <c r="B15" s="466"/>
      <c r="C15" s="466"/>
      <c r="D15" s="460"/>
      <c r="E15" s="460"/>
      <c r="F15" s="460"/>
      <c r="G15" s="460"/>
      <c r="H15" s="160"/>
      <c r="I15" s="460"/>
      <c r="J15" s="460"/>
      <c r="K15" s="460"/>
      <c r="L15" s="460"/>
      <c r="M15" s="460"/>
      <c r="N15" s="460"/>
      <c r="O15" s="460"/>
      <c r="P15" s="460"/>
      <c r="Q15" s="460"/>
      <c r="R15" s="460"/>
      <c r="S15" s="460"/>
      <c r="T15" s="460"/>
      <c r="U15" s="460"/>
      <c r="V15" s="460"/>
      <c r="W15" s="460"/>
      <c r="X15" s="460"/>
      <c r="Y15" s="460"/>
      <c r="Z15" s="10"/>
      <c r="AA15" s="148"/>
      <c r="AB15" s="10"/>
      <c r="AC15" s="10"/>
      <c r="AD15" s="10"/>
      <c r="AE15" s="10"/>
      <c r="AF15" s="10"/>
      <c r="AG15" s="10"/>
      <c r="AH15" s="10"/>
    </row>
    <row r="16" spans="1:38" ht="14.25">
      <c r="A16" s="710" t="s">
        <v>475</v>
      </c>
      <c r="B16" s="766"/>
      <c r="C16" s="761"/>
      <c r="D16" s="761"/>
      <c r="E16" s="761"/>
      <c r="F16" s="761"/>
      <c r="G16" s="761"/>
      <c r="H16" s="173"/>
      <c r="I16" s="766"/>
      <c r="J16" s="761"/>
      <c r="K16" s="761"/>
      <c r="L16" s="761"/>
      <c r="M16" s="761"/>
      <c r="N16" s="761"/>
      <c r="O16" s="761"/>
      <c r="P16" s="761"/>
      <c r="Q16" s="761"/>
      <c r="R16" s="761"/>
      <c r="S16" s="761"/>
      <c r="T16" s="761"/>
      <c r="U16" s="761"/>
      <c r="V16" s="761"/>
      <c r="W16" s="761"/>
      <c r="X16" s="761"/>
      <c r="Y16" s="761"/>
      <c r="Z16" s="148"/>
      <c r="AA16" s="148"/>
    </row>
    <row r="17" spans="1:26" ht="14.25">
      <c r="A17" s="698" t="s">
        <v>187</v>
      </c>
      <c r="B17" s="784" t="s">
        <v>560</v>
      </c>
      <c r="C17" s="776" t="s">
        <v>476</v>
      </c>
      <c r="D17" s="776" t="s">
        <v>477</v>
      </c>
      <c r="E17" s="764">
        <v>35.6</v>
      </c>
      <c r="F17" s="764">
        <v>37.299999999999997</v>
      </c>
      <c r="G17" s="764">
        <v>37.1</v>
      </c>
      <c r="H17" s="173"/>
      <c r="I17" s="769"/>
      <c r="J17" s="764"/>
      <c r="K17" s="764"/>
      <c r="L17" s="764"/>
      <c r="M17" s="764"/>
      <c r="N17" s="764"/>
      <c r="O17" s="764"/>
      <c r="P17" s="764"/>
      <c r="Q17" s="764"/>
      <c r="R17" s="764"/>
      <c r="S17" s="764"/>
      <c r="T17" s="764"/>
      <c r="U17" s="764"/>
      <c r="V17" s="764"/>
      <c r="W17" s="764"/>
      <c r="X17" s="764"/>
      <c r="Y17" s="764"/>
      <c r="Z17" s="148"/>
    </row>
    <row r="18" spans="1:26" ht="14.25">
      <c r="A18" s="710" t="s">
        <v>478</v>
      </c>
      <c r="B18" s="781"/>
      <c r="C18" s="777"/>
      <c r="D18" s="761"/>
      <c r="E18" s="761"/>
      <c r="F18" s="761"/>
      <c r="G18" s="761"/>
      <c r="H18" s="173"/>
      <c r="I18" s="766"/>
      <c r="J18" s="761"/>
      <c r="K18" s="761"/>
      <c r="L18" s="761"/>
      <c r="M18" s="761"/>
      <c r="N18" s="761"/>
      <c r="O18" s="761"/>
      <c r="P18" s="761"/>
      <c r="Q18" s="761"/>
      <c r="R18" s="761"/>
      <c r="S18" s="761"/>
      <c r="T18" s="761"/>
      <c r="U18" s="761"/>
      <c r="V18" s="761"/>
      <c r="W18" s="761"/>
      <c r="X18" s="761"/>
      <c r="Y18" s="761"/>
      <c r="Z18" s="148"/>
    </row>
    <row r="19" spans="1:26">
      <c r="A19" s="698" t="s">
        <v>187</v>
      </c>
      <c r="B19" s="785">
        <v>3.9899999999999998E-2</v>
      </c>
      <c r="C19" s="778">
        <v>4.0300000000000002E-2</v>
      </c>
      <c r="D19" s="779" t="s">
        <v>479</v>
      </c>
      <c r="E19" s="779" t="s">
        <v>480</v>
      </c>
      <c r="F19" s="779" t="s">
        <v>481</v>
      </c>
      <c r="G19" s="778">
        <v>4.9500000000000002E-2</v>
      </c>
      <c r="H19" s="173"/>
      <c r="I19" s="769"/>
      <c r="J19" s="764"/>
      <c r="K19" s="764"/>
      <c r="L19" s="764"/>
      <c r="M19" s="764"/>
      <c r="N19" s="764"/>
      <c r="O19" s="764"/>
      <c r="P19" s="764"/>
      <c r="Q19" s="764"/>
      <c r="R19" s="764"/>
      <c r="S19" s="764"/>
      <c r="T19" s="764"/>
      <c r="U19" s="764"/>
      <c r="V19" s="764"/>
      <c r="W19" s="764"/>
      <c r="X19" s="764"/>
      <c r="Y19" s="764"/>
      <c r="Z19" s="148"/>
    </row>
    <row r="20" spans="1:26" ht="14.25">
      <c r="A20" s="710" t="s">
        <v>482</v>
      </c>
      <c r="B20" s="781"/>
      <c r="C20" s="777"/>
      <c r="D20" s="761"/>
      <c r="E20" s="761"/>
      <c r="F20" s="761"/>
      <c r="G20" s="761"/>
      <c r="H20" s="173"/>
      <c r="I20" s="766"/>
      <c r="J20" s="761"/>
      <c r="K20" s="761"/>
      <c r="L20" s="761"/>
      <c r="M20" s="761"/>
      <c r="N20" s="761"/>
      <c r="O20" s="761"/>
      <c r="P20" s="761"/>
      <c r="Q20" s="761"/>
      <c r="R20" s="761"/>
      <c r="S20" s="761"/>
      <c r="T20" s="761"/>
      <c r="U20" s="761"/>
      <c r="V20" s="761"/>
      <c r="W20" s="761"/>
      <c r="X20" s="761"/>
      <c r="Y20" s="761"/>
      <c r="Z20" s="148"/>
    </row>
    <row r="21" spans="1:26">
      <c r="A21" s="698" t="s">
        <v>187</v>
      </c>
      <c r="B21" s="786">
        <v>1.3</v>
      </c>
      <c r="C21" s="764">
        <v>1.4</v>
      </c>
      <c r="D21" s="764">
        <v>1.4</v>
      </c>
      <c r="E21" s="764">
        <v>1.7</v>
      </c>
      <c r="F21" s="764">
        <v>1.6</v>
      </c>
      <c r="G21" s="764">
        <v>1.6</v>
      </c>
      <c r="H21" s="173"/>
      <c r="I21" s="769"/>
      <c r="J21" s="764"/>
      <c r="K21" s="764"/>
      <c r="L21" s="764"/>
      <c r="M21" s="764"/>
      <c r="N21" s="764"/>
      <c r="O21" s="764"/>
      <c r="P21" s="764"/>
      <c r="Q21" s="764"/>
      <c r="R21" s="764"/>
      <c r="S21" s="764"/>
      <c r="T21" s="764"/>
      <c r="U21" s="764"/>
      <c r="V21" s="764"/>
      <c r="W21" s="764"/>
      <c r="X21" s="764"/>
      <c r="Y21" s="764"/>
      <c r="Z21" s="148"/>
    </row>
    <row r="22" spans="1:26">
      <c r="A22" s="150" t="s">
        <v>483</v>
      </c>
      <c r="Z22" s="148"/>
    </row>
    <row r="23" spans="1:26">
      <c r="A23" s="150" t="s">
        <v>484</v>
      </c>
      <c r="J23" s="131"/>
      <c r="K23" s="131"/>
      <c r="L23" s="131"/>
      <c r="M23" s="131"/>
      <c r="N23" s="131"/>
      <c r="O23" s="191"/>
      <c r="P23" s="191"/>
      <c r="Q23" s="191"/>
      <c r="R23" s="10"/>
      <c r="Z23" s="148"/>
    </row>
    <row r="24" spans="1:26">
      <c r="A24" s="150" t="s">
        <v>485</v>
      </c>
      <c r="J24" s="131"/>
      <c r="K24" s="131"/>
      <c r="L24" s="131"/>
      <c r="M24" s="131"/>
      <c r="N24" s="131"/>
      <c r="O24" s="191"/>
      <c r="P24" s="191"/>
      <c r="Q24" s="191"/>
      <c r="Z24" s="148"/>
    </row>
    <row r="25" spans="1:26">
      <c r="J25" s="131"/>
      <c r="K25" s="131"/>
      <c r="L25" s="131"/>
      <c r="M25" s="131"/>
      <c r="N25" s="131"/>
      <c r="O25" s="191"/>
      <c r="P25" s="191"/>
      <c r="Q25" s="191"/>
    </row>
    <row r="26" spans="1:26">
      <c r="A26" s="174"/>
      <c r="J26" s="131"/>
      <c r="K26" s="131"/>
      <c r="L26" s="131"/>
      <c r="M26" s="131"/>
      <c r="N26" s="131"/>
      <c r="O26" s="191"/>
      <c r="P26" s="191"/>
      <c r="Q26" s="191"/>
    </row>
    <row r="27" spans="1:26" ht="14.25">
      <c r="A27" s="175"/>
    </row>
    <row r="28" spans="1:26" ht="14.25">
      <c r="A28" s="175"/>
    </row>
    <row r="29" spans="1:26">
      <c r="A29" s="174"/>
    </row>
    <row r="30" spans="1:26">
      <c r="A30" s="176"/>
    </row>
    <row r="78" spans="2:3">
      <c r="B78" s="191"/>
      <c r="C78" s="191"/>
    </row>
    <row r="79" spans="2:3">
      <c r="B79" s="191"/>
      <c r="C79" s="191"/>
    </row>
    <row r="80" spans="2:3">
      <c r="B80" s="191"/>
      <c r="C80" s="191"/>
    </row>
    <row r="81" spans="2:3">
      <c r="B81" s="191"/>
      <c r="C81" s="191"/>
    </row>
  </sheetData>
  <mergeCells count="8">
    <mergeCell ref="S2:U2"/>
    <mergeCell ref="V2:X2"/>
    <mergeCell ref="A2:C2"/>
    <mergeCell ref="D2:F2"/>
    <mergeCell ref="G2:I2"/>
    <mergeCell ref="J2:L2"/>
    <mergeCell ref="M2:O2"/>
    <mergeCell ref="P2:R2"/>
  </mergeCells>
  <phoneticPr fontId="75" type="noConversion"/>
  <conditionalFormatting sqref="H10 R10:Y10 R16:Y16 R20:Y20 R18:Y18">
    <cfRule type="expression" dxfId="949" priority="717">
      <formula>#REF!=0</formula>
    </cfRule>
  </conditionalFormatting>
  <conditionalFormatting sqref="E7:F7 H7 R7:Y7 G17">
    <cfRule type="expression" dxfId="948" priority="716">
      <formula>#REF!=0</formula>
    </cfRule>
  </conditionalFormatting>
  <conditionalFormatting sqref="H7 E7:F7 R7:Y7">
    <cfRule type="expression" dxfId="947" priority="715">
      <formula>#REF!=0</formula>
    </cfRule>
  </conditionalFormatting>
  <conditionalFormatting sqref="E11:F11 H11 D21:G21 Y7 R11:Y11 R17:Y17 R19:Y19 R21:Y21">
    <cfRule type="expression" dxfId="946" priority="714">
      <formula>#REF!=0</formula>
    </cfRule>
  </conditionalFormatting>
  <conditionalFormatting sqref="U7:X7">
    <cfRule type="expression" dxfId="945" priority="713">
      <formula>#REF!=0</formula>
    </cfRule>
  </conditionalFormatting>
  <conditionalFormatting sqref="Y11">
    <cfRule type="expression" dxfId="944" priority="712">
      <formula>#REF!=0</formula>
    </cfRule>
  </conditionalFormatting>
  <conditionalFormatting sqref="U11:X11">
    <cfRule type="expression" dxfId="943" priority="711">
      <formula>#REF!=0</formula>
    </cfRule>
  </conditionalFormatting>
  <conditionalFormatting sqref="E20:F20">
    <cfRule type="expression" dxfId="942" priority="702">
      <formula>#REF!=0</formula>
    </cfRule>
  </conditionalFormatting>
  <conditionalFormatting sqref="F18">
    <cfRule type="expression" dxfId="941" priority="705">
      <formula>#REF!=0</formula>
    </cfRule>
  </conditionalFormatting>
  <conditionalFormatting sqref="E18:F18">
    <cfRule type="expression" dxfId="940" priority="704">
      <formula>#REF!=0</formula>
    </cfRule>
  </conditionalFormatting>
  <conditionalFormatting sqref="F20">
    <cfRule type="expression" dxfId="939" priority="703">
      <formula>#REF!=0</formula>
    </cfRule>
  </conditionalFormatting>
  <conditionalFormatting sqref="B7:F7">
    <cfRule type="expression" dxfId="938" priority="700">
      <formula>#REF!=0</formula>
    </cfRule>
  </conditionalFormatting>
  <conditionalFormatting sqref="B7:F7">
    <cfRule type="expression" dxfId="937" priority="699">
      <formula>#REF!=0</formula>
    </cfRule>
  </conditionalFormatting>
  <conditionalFormatting sqref="E11:F11">
    <cfRule type="expression" dxfId="936" priority="698">
      <formula>#REF!=0</formula>
    </cfRule>
  </conditionalFormatting>
  <conditionalFormatting sqref="E11:F11">
    <cfRule type="expression" dxfId="935" priority="697">
      <formula>#REF!=0</formula>
    </cfRule>
  </conditionalFormatting>
  <conditionalFormatting sqref="B16:D16">
    <cfRule type="expression" dxfId="934" priority="690">
      <formula>#REF!=0</formula>
    </cfRule>
  </conditionalFormatting>
  <conditionalFormatting sqref="D18:F18">
    <cfRule type="expression" dxfId="933" priority="689">
      <formula>#REF!=0</formula>
    </cfRule>
  </conditionalFormatting>
  <conditionalFormatting sqref="D20:F20">
    <cfRule type="expression" dxfId="932" priority="688">
      <formula>#REF!=0</formula>
    </cfRule>
  </conditionalFormatting>
  <conditionalFormatting sqref="G18">
    <cfRule type="expression" dxfId="931" priority="678">
      <formula>#REF!=0</formula>
    </cfRule>
  </conditionalFormatting>
  <conditionalFormatting sqref="G7">
    <cfRule type="expression" dxfId="930" priority="687">
      <formula>#REF!=0</formula>
    </cfRule>
  </conditionalFormatting>
  <conditionalFormatting sqref="G7">
    <cfRule type="expression" dxfId="929" priority="686">
      <formula>#REF!=0</formula>
    </cfRule>
  </conditionalFormatting>
  <conditionalFormatting sqref="G11">
    <cfRule type="expression" dxfId="928" priority="685">
      <formula>#REF!=0</formula>
    </cfRule>
  </conditionalFormatting>
  <conditionalFormatting sqref="G11">
    <cfRule type="expression" dxfId="927" priority="684">
      <formula>#REF!=0</formula>
    </cfRule>
  </conditionalFormatting>
  <conditionalFormatting sqref="G16">
    <cfRule type="expression" dxfId="926" priority="679">
      <formula>#REF!=0</formula>
    </cfRule>
  </conditionalFormatting>
  <conditionalFormatting sqref="G20">
    <cfRule type="expression" dxfId="925" priority="677">
      <formula>#REF!=0</formula>
    </cfRule>
  </conditionalFormatting>
  <conditionalFormatting sqref="H8:H9">
    <cfRule type="expression" dxfId="924" priority="718">
      <formula>S8=0</formula>
    </cfRule>
  </conditionalFormatting>
  <conditionalFormatting sqref="Q16:T16 Q20:T20 Q18:T18 Q10:T10">
    <cfRule type="expression" dxfId="923" priority="671">
      <formula>#REF!=0</formula>
    </cfRule>
  </conditionalFormatting>
  <conditionalFormatting sqref="Q7:T7">
    <cfRule type="expression" dxfId="922" priority="670">
      <formula>#REF!=0</formula>
    </cfRule>
  </conditionalFormatting>
  <conditionalFormatting sqref="Q7:T7">
    <cfRule type="expression" dxfId="921" priority="669">
      <formula>#REF!=0</formula>
    </cfRule>
  </conditionalFormatting>
  <conditionalFormatting sqref="Q17:T17 Q19:T19 Q21:T21 Q11:T11">
    <cfRule type="expression" dxfId="920" priority="668">
      <formula>#REF!=0</formula>
    </cfRule>
  </conditionalFormatting>
  <conditionalFormatting sqref="Q7:T7">
    <cfRule type="expression" dxfId="919" priority="667">
      <formula>#REF!=0</formula>
    </cfRule>
  </conditionalFormatting>
  <conditionalFormatting sqref="Q11:T11">
    <cfRule type="expression" dxfId="918" priority="666">
      <formula>#REF!=0</formula>
    </cfRule>
  </conditionalFormatting>
  <conditionalFormatting sqref="E8">
    <cfRule type="expression" dxfId="917" priority="662">
      <formula>#REF!=0</formula>
    </cfRule>
  </conditionalFormatting>
  <conditionalFormatting sqref="E8">
    <cfRule type="expression" dxfId="916" priority="661">
      <formula>#REF!=0</formula>
    </cfRule>
  </conditionalFormatting>
  <conditionalFormatting sqref="F8">
    <cfRule type="expression" dxfId="915" priority="659">
      <formula>#REF!=0</formula>
    </cfRule>
  </conditionalFormatting>
  <conditionalFormatting sqref="G8">
    <cfRule type="expression" dxfId="914" priority="658">
      <formula>#REF!=0</formula>
    </cfRule>
  </conditionalFormatting>
  <conditionalFormatting sqref="F8">
    <cfRule type="expression" dxfId="913" priority="660">
      <formula>#REF!=0</formula>
    </cfRule>
  </conditionalFormatting>
  <conditionalFormatting sqref="G8">
    <cfRule type="expression" dxfId="912" priority="657">
      <formula>#REF!=0</formula>
    </cfRule>
  </conditionalFormatting>
  <conditionalFormatting sqref="E9">
    <cfRule type="expression" dxfId="911" priority="656">
      <formula>#REF!=0</formula>
    </cfRule>
  </conditionalFormatting>
  <conditionalFormatting sqref="E9">
    <cfRule type="expression" dxfId="910" priority="655">
      <formula>#REF!=0</formula>
    </cfRule>
  </conditionalFormatting>
  <conditionalFormatting sqref="F9">
    <cfRule type="expression" dxfId="909" priority="653">
      <formula>#REF!=0</formula>
    </cfRule>
  </conditionalFormatting>
  <conditionalFormatting sqref="G9">
    <cfRule type="expression" dxfId="908" priority="652">
      <formula>#REF!=0</formula>
    </cfRule>
  </conditionalFormatting>
  <conditionalFormatting sqref="F9">
    <cfRule type="expression" dxfId="907" priority="654">
      <formula>#REF!=0</formula>
    </cfRule>
  </conditionalFormatting>
  <conditionalFormatting sqref="G9">
    <cfRule type="expression" dxfId="906" priority="651">
      <formula>#REF!=0</formula>
    </cfRule>
  </conditionalFormatting>
  <conditionalFormatting sqref="E10:G10">
    <cfRule type="expression" dxfId="905" priority="650">
      <formula>#REF!=0</formula>
    </cfRule>
  </conditionalFormatting>
  <conditionalFormatting sqref="E10:G10">
    <cfRule type="expression" dxfId="904" priority="649">
      <formula>#REF!=0</formula>
    </cfRule>
  </conditionalFormatting>
  <conditionalFormatting sqref="E17:F17">
    <cfRule type="expression" dxfId="903" priority="619">
      <formula>#REF!=0</formula>
    </cfRule>
  </conditionalFormatting>
  <conditionalFormatting sqref="E16:F16">
    <cfRule type="expression" dxfId="902" priority="618">
      <formula>#REF!=0</formula>
    </cfRule>
  </conditionalFormatting>
  <conditionalFormatting sqref="H14">
    <cfRule type="expression" dxfId="901" priority="615">
      <formula>#REF!=0</formula>
    </cfRule>
  </conditionalFormatting>
  <conditionalFormatting sqref="D9">
    <cfRule type="expression" dxfId="900" priority="569">
      <formula>#REF!=0</formula>
    </cfRule>
  </conditionalFormatting>
  <conditionalFormatting sqref="D10">
    <cfRule type="expression" dxfId="899" priority="568">
      <formula>#REF!=0</formula>
    </cfRule>
  </conditionalFormatting>
  <conditionalFormatting sqref="D10">
    <cfRule type="expression" dxfId="898" priority="567">
      <formula>#REF!=0</formula>
    </cfRule>
  </conditionalFormatting>
  <conditionalFormatting sqref="P16 P20 P18 P10">
    <cfRule type="expression" dxfId="897" priority="601">
      <formula>#REF!=0</formula>
    </cfRule>
  </conditionalFormatting>
  <conditionalFormatting sqref="P7">
    <cfRule type="expression" dxfId="896" priority="600">
      <formula>#REF!=0</formula>
    </cfRule>
  </conditionalFormatting>
  <conditionalFormatting sqref="P7">
    <cfRule type="expression" dxfId="895" priority="599">
      <formula>#REF!=0</formula>
    </cfRule>
  </conditionalFormatting>
  <conditionalFormatting sqref="P17 P19 P21 P11">
    <cfRule type="expression" dxfId="894" priority="598">
      <formula>#REF!=0</formula>
    </cfRule>
  </conditionalFormatting>
  <conditionalFormatting sqref="P7">
    <cfRule type="expression" dxfId="893" priority="597">
      <formula>#REF!=0</formula>
    </cfRule>
  </conditionalFormatting>
  <conditionalFormatting sqref="P11">
    <cfRule type="expression" dxfId="892" priority="596">
      <formula>#REF!=0</formula>
    </cfRule>
  </conditionalFormatting>
  <conditionalFormatting sqref="D11">
    <cfRule type="expression" dxfId="891" priority="577">
      <formula>#REF!=0</formula>
    </cfRule>
  </conditionalFormatting>
  <conditionalFormatting sqref="D11">
    <cfRule type="expression" dxfId="890" priority="579">
      <formula>#REF!=0</formula>
    </cfRule>
  </conditionalFormatting>
  <conditionalFormatting sqref="D11">
    <cfRule type="expression" dxfId="889" priority="578">
      <formula>#REF!=0</formula>
    </cfRule>
  </conditionalFormatting>
  <conditionalFormatting sqref="D8">
    <cfRule type="expression" dxfId="888" priority="572">
      <formula>#REF!=0</formula>
    </cfRule>
  </conditionalFormatting>
  <conditionalFormatting sqref="D8">
    <cfRule type="expression" dxfId="887" priority="571">
      <formula>#REF!=0</formula>
    </cfRule>
  </conditionalFormatting>
  <conditionalFormatting sqref="D9">
    <cfRule type="expression" dxfId="886" priority="570">
      <formula>#REF!=0</formula>
    </cfRule>
  </conditionalFormatting>
  <conditionalFormatting sqref="O7">
    <cfRule type="expression" dxfId="885" priority="548">
      <formula>#REF!=0</formula>
    </cfRule>
  </conditionalFormatting>
  <conditionalFormatting sqref="O16 O20 O18 O10">
    <cfRule type="expression" dxfId="884" priority="549">
      <formula>#REF!=0</formula>
    </cfRule>
  </conditionalFormatting>
  <conditionalFormatting sqref="O7">
    <cfRule type="expression" dxfId="883" priority="547">
      <formula>#REF!=0</formula>
    </cfRule>
  </conditionalFormatting>
  <conditionalFormatting sqref="O17 O19 O21 O11">
    <cfRule type="expression" dxfId="882" priority="546">
      <formula>#REF!=0</formula>
    </cfRule>
  </conditionalFormatting>
  <conditionalFormatting sqref="O7">
    <cfRule type="expression" dxfId="881" priority="545">
      <formula>#REF!=0</formula>
    </cfRule>
  </conditionalFormatting>
  <conditionalFormatting sqref="O11">
    <cfRule type="expression" dxfId="880" priority="544">
      <formula>#REF!=0</formula>
    </cfRule>
  </conditionalFormatting>
  <conditionalFormatting sqref="C21">
    <cfRule type="expression" dxfId="879" priority="537">
      <formula>#REF!=0</formula>
    </cfRule>
  </conditionalFormatting>
  <conditionalFormatting sqref="C18">
    <cfRule type="expression" dxfId="878" priority="536">
      <formula>#REF!=0</formula>
    </cfRule>
  </conditionalFormatting>
  <conditionalFormatting sqref="C20">
    <cfRule type="expression" dxfId="877" priority="535">
      <formula>#REF!=0</formula>
    </cfRule>
  </conditionalFormatting>
  <conditionalFormatting sqref="C17">
    <cfRule type="expression" dxfId="876" priority="534">
      <formula>#REF!=0</formula>
    </cfRule>
  </conditionalFormatting>
  <conditionalFormatting sqref="D17">
    <cfRule type="expression" dxfId="875" priority="533">
      <formula>#REF!=0</formula>
    </cfRule>
  </conditionalFormatting>
  <conditionalFormatting sqref="N16 N20 N18 N10">
    <cfRule type="expression" dxfId="874" priority="521">
      <formula>#REF!=0</formula>
    </cfRule>
  </conditionalFormatting>
  <conditionalFormatting sqref="N7">
    <cfRule type="expression" dxfId="873" priority="520">
      <formula>#REF!=0</formula>
    </cfRule>
  </conditionalFormatting>
  <conditionalFormatting sqref="N7">
    <cfRule type="expression" dxfId="872" priority="519">
      <formula>#REF!=0</formula>
    </cfRule>
  </conditionalFormatting>
  <conditionalFormatting sqref="N17 N19 N21 N11">
    <cfRule type="expression" dxfId="871" priority="518">
      <formula>#REF!=0</formula>
    </cfRule>
  </conditionalFormatting>
  <conditionalFormatting sqref="N7">
    <cfRule type="expression" dxfId="870" priority="517">
      <formula>#REF!=0</formula>
    </cfRule>
  </conditionalFormatting>
  <conditionalFormatting sqref="N11">
    <cfRule type="expression" dxfId="869" priority="516">
      <formula>#REF!=0</formula>
    </cfRule>
  </conditionalFormatting>
  <conditionalFormatting sqref="D14:G14">
    <cfRule type="expression" dxfId="868" priority="491">
      <formula>#REF!=0</formula>
    </cfRule>
  </conditionalFormatting>
  <conditionalFormatting sqref="Q14:Y14">
    <cfRule type="expression" dxfId="867" priority="479">
      <formula>#REF!=0</formula>
    </cfRule>
  </conditionalFormatting>
  <conditionalFormatting sqref="Q14:Y14">
    <cfRule type="expression" dxfId="866" priority="480">
      <formula>#REF!=0</formula>
    </cfRule>
  </conditionalFormatting>
  <conditionalFormatting sqref="R14:Y14">
    <cfRule type="expression" dxfId="865" priority="478">
      <formula>#REF!=0</formula>
    </cfRule>
  </conditionalFormatting>
  <conditionalFormatting sqref="Q14:T14">
    <cfRule type="expression" dxfId="864" priority="477">
      <formula>#REF!=0</formula>
    </cfRule>
  </conditionalFormatting>
  <conditionalFormatting sqref="P14">
    <cfRule type="expression" dxfId="863" priority="476">
      <formula>#REF!=0</formula>
    </cfRule>
  </conditionalFormatting>
  <conditionalFormatting sqref="P14">
    <cfRule type="expression" dxfId="862" priority="475">
      <formula>#REF!=0</formula>
    </cfRule>
  </conditionalFormatting>
  <conditionalFormatting sqref="P14">
    <cfRule type="expression" dxfId="861" priority="474">
      <formula>#REF!=0</formula>
    </cfRule>
  </conditionalFormatting>
  <conditionalFormatting sqref="O14">
    <cfRule type="expression" dxfId="860" priority="473">
      <formula>#REF!=0</formula>
    </cfRule>
  </conditionalFormatting>
  <conditionalFormatting sqref="O14">
    <cfRule type="expression" dxfId="859" priority="472">
      <formula>#REF!=0</formula>
    </cfRule>
  </conditionalFormatting>
  <conditionalFormatting sqref="O14">
    <cfRule type="expression" dxfId="858" priority="471">
      <formula>#REF!=0</formula>
    </cfRule>
  </conditionalFormatting>
  <conditionalFormatting sqref="N14">
    <cfRule type="expression" dxfId="857" priority="470">
      <formula>#REF!=0</formula>
    </cfRule>
  </conditionalFormatting>
  <conditionalFormatting sqref="N14">
    <cfRule type="expression" dxfId="856" priority="469">
      <formula>#REF!=0</formula>
    </cfRule>
  </conditionalFormatting>
  <conditionalFormatting sqref="N14">
    <cfRule type="expression" dxfId="855" priority="468">
      <formula>#REF!=0</formula>
    </cfRule>
  </conditionalFormatting>
  <conditionalFormatting sqref="M16 M20 M18 M10">
    <cfRule type="expression" dxfId="854" priority="295">
      <formula>#REF!=0</formula>
    </cfRule>
  </conditionalFormatting>
  <conditionalFormatting sqref="M7">
    <cfRule type="expression" dxfId="853" priority="294">
      <formula>#REF!=0</formula>
    </cfRule>
  </conditionalFormatting>
  <conditionalFormatting sqref="M7">
    <cfRule type="expression" dxfId="852" priority="293">
      <formula>#REF!=0</formula>
    </cfRule>
  </conditionalFormatting>
  <conditionalFormatting sqref="M17 M19 M21 M11">
    <cfRule type="expression" dxfId="851" priority="292">
      <formula>#REF!=0</formula>
    </cfRule>
  </conditionalFormatting>
  <conditionalFormatting sqref="M7">
    <cfRule type="expression" dxfId="850" priority="291">
      <formula>#REF!=0</formula>
    </cfRule>
  </conditionalFormatting>
  <conditionalFormatting sqref="M11">
    <cfRule type="expression" dxfId="849" priority="290">
      <formula>#REF!=0</formula>
    </cfRule>
  </conditionalFormatting>
  <conditionalFormatting sqref="M14">
    <cfRule type="expression" dxfId="848" priority="284">
      <formula>#REF!=0</formula>
    </cfRule>
  </conditionalFormatting>
  <conditionalFormatting sqref="M14">
    <cfRule type="expression" dxfId="847" priority="283">
      <formula>#REF!=0</formula>
    </cfRule>
  </conditionalFormatting>
  <conditionalFormatting sqref="M14">
    <cfRule type="expression" dxfId="846" priority="282">
      <formula>#REF!=0</formula>
    </cfRule>
  </conditionalFormatting>
  <conditionalFormatting sqref="B11:C11">
    <cfRule type="expression" dxfId="845" priority="269">
      <formula>#REF!=0</formula>
    </cfRule>
  </conditionalFormatting>
  <conditionalFormatting sqref="B11:C11">
    <cfRule type="expression" dxfId="844" priority="268">
      <formula>#REF!=0</formula>
    </cfRule>
  </conditionalFormatting>
  <conditionalFormatting sqref="B10:C10">
    <cfRule type="expression" dxfId="843" priority="262">
      <formula>#REF!=0</formula>
    </cfRule>
  </conditionalFormatting>
  <conditionalFormatting sqref="B10:C10">
    <cfRule type="expression" dxfId="842" priority="261">
      <formula>#REF!=0</formula>
    </cfRule>
  </conditionalFormatting>
  <conditionalFormatting sqref="B8:C9">
    <cfRule type="expression" dxfId="841" priority="260">
      <formula>#REF!=0</formula>
    </cfRule>
  </conditionalFormatting>
  <conditionalFormatting sqref="B8:C9">
    <cfRule type="expression" dxfId="840" priority="259">
      <formula>#REF!=0</formula>
    </cfRule>
  </conditionalFormatting>
  <conditionalFormatting sqref="L16 L20 L18 L10">
    <cfRule type="expression" dxfId="839" priority="115">
      <formula>#REF!=0</formula>
    </cfRule>
  </conditionalFormatting>
  <conditionalFormatting sqref="L7">
    <cfRule type="expression" dxfId="838" priority="114">
      <formula>#REF!=0</formula>
    </cfRule>
  </conditionalFormatting>
  <conditionalFormatting sqref="L7">
    <cfRule type="expression" dxfId="837" priority="113">
      <formula>#REF!=0</formula>
    </cfRule>
  </conditionalFormatting>
  <conditionalFormatting sqref="L17 L19 L21 L11">
    <cfRule type="expression" dxfId="836" priority="112">
      <formula>#REF!=0</formula>
    </cfRule>
  </conditionalFormatting>
  <conditionalFormatting sqref="L7">
    <cfRule type="expression" dxfId="835" priority="111">
      <formula>#REF!=0</formula>
    </cfRule>
  </conditionalFormatting>
  <conditionalFormatting sqref="L11">
    <cfRule type="expression" dxfId="834" priority="110">
      <formula>#REF!=0</formula>
    </cfRule>
  </conditionalFormatting>
  <conditionalFormatting sqref="L14">
    <cfRule type="expression" dxfId="833" priority="106">
      <formula>#REF!=0</formula>
    </cfRule>
  </conditionalFormatting>
  <conditionalFormatting sqref="L14">
    <cfRule type="expression" dxfId="832" priority="105">
      <formula>#REF!=0</formula>
    </cfRule>
  </conditionalFormatting>
  <conditionalFormatting sqref="L14">
    <cfRule type="expression" dxfId="831" priority="104">
      <formula>#REF!=0</formula>
    </cfRule>
  </conditionalFormatting>
  <conditionalFormatting sqref="R8:U9">
    <cfRule type="expression" dxfId="830" priority="57">
      <formula>#REF!=0</formula>
    </cfRule>
  </conditionalFormatting>
  <conditionalFormatting sqref="Q8:T9">
    <cfRule type="expression" dxfId="829" priority="56">
      <formula>#REF!=0</formula>
    </cfRule>
  </conditionalFormatting>
  <conditionalFormatting sqref="P8:P9">
    <cfRule type="expression" dxfId="828" priority="55">
      <formula>#REF!=0</formula>
    </cfRule>
  </conditionalFormatting>
  <conditionalFormatting sqref="O8:O9">
    <cfRule type="expression" dxfId="827" priority="54">
      <formula>#REF!=0</formula>
    </cfRule>
  </conditionalFormatting>
  <conditionalFormatting sqref="N8:N9">
    <cfRule type="expression" dxfId="826" priority="53">
      <formula>#REF!=0</formula>
    </cfRule>
  </conditionalFormatting>
  <conditionalFormatting sqref="V8:Y9">
    <cfRule type="expression" dxfId="825" priority="52">
      <formula>#REF!=0</formula>
    </cfRule>
  </conditionalFormatting>
  <conditionalFormatting sqref="M8:M9">
    <cfRule type="expression" dxfId="824" priority="51">
      <formula>#REF!=0</formula>
    </cfRule>
  </conditionalFormatting>
  <conditionalFormatting sqref="L8:L9">
    <cfRule type="expression" dxfId="823" priority="50">
      <formula>#REF!=0</formula>
    </cfRule>
  </conditionalFormatting>
  <conditionalFormatting sqref="K16 K20 K18 K10">
    <cfRule type="expression" dxfId="822" priority="40">
      <formula>#REF!=0</formula>
    </cfRule>
  </conditionalFormatting>
  <conditionalFormatting sqref="K7">
    <cfRule type="expression" dxfId="821" priority="39">
      <formula>#REF!=0</formula>
    </cfRule>
  </conditionalFormatting>
  <conditionalFormatting sqref="K7">
    <cfRule type="expression" dxfId="820" priority="38">
      <formula>#REF!=0</formula>
    </cfRule>
  </conditionalFormatting>
  <conditionalFormatting sqref="K17 K19 K21 K11">
    <cfRule type="expression" dxfId="819" priority="37">
      <formula>#REF!=0</formula>
    </cfRule>
  </conditionalFormatting>
  <conditionalFormatting sqref="K7">
    <cfRule type="expression" dxfId="818" priority="36">
      <formula>#REF!=0</formula>
    </cfRule>
  </conditionalFormatting>
  <conditionalFormatting sqref="K11">
    <cfRule type="expression" dxfId="817" priority="35">
      <formula>#REF!=0</formula>
    </cfRule>
  </conditionalFormatting>
  <conditionalFormatting sqref="K14">
    <cfRule type="expression" dxfId="816" priority="34">
      <formula>#REF!=0</formula>
    </cfRule>
  </conditionalFormatting>
  <conditionalFormatting sqref="K14">
    <cfRule type="expression" dxfId="815" priority="33">
      <formula>#REF!=0</formula>
    </cfRule>
  </conditionalFormatting>
  <conditionalFormatting sqref="K14">
    <cfRule type="expression" dxfId="814" priority="32">
      <formula>#REF!=0</formula>
    </cfRule>
  </conditionalFormatting>
  <conditionalFormatting sqref="K8:K9">
    <cfRule type="expression" dxfId="813" priority="31">
      <formula>#REF!=0</formula>
    </cfRule>
  </conditionalFormatting>
  <conditionalFormatting sqref="B14:C14">
    <cfRule type="expression" dxfId="812" priority="28">
      <formula>#REF!=0</formula>
    </cfRule>
  </conditionalFormatting>
  <conditionalFormatting sqref="I16 I20 I18">
    <cfRule type="expression" dxfId="811" priority="27">
      <formula>#REF!=0</formula>
    </cfRule>
  </conditionalFormatting>
  <conditionalFormatting sqref="I7">
    <cfRule type="expression" dxfId="810" priority="26">
      <formula>#REF!=0</formula>
    </cfRule>
  </conditionalFormatting>
  <conditionalFormatting sqref="I7">
    <cfRule type="expression" dxfId="809" priority="25">
      <formula>#REF!=0</formula>
    </cfRule>
  </conditionalFormatting>
  <conditionalFormatting sqref="I17 I19 I21">
    <cfRule type="expression" dxfId="808" priority="24">
      <formula>#REF!=0</formula>
    </cfRule>
  </conditionalFormatting>
  <conditionalFormatting sqref="I10">
    <cfRule type="expression" dxfId="807" priority="23">
      <formula>#REF!=0</formula>
    </cfRule>
  </conditionalFormatting>
  <conditionalFormatting sqref="I14">
    <cfRule type="expression" dxfId="806" priority="22">
      <formula>#REF!=0</formula>
    </cfRule>
  </conditionalFormatting>
  <conditionalFormatting sqref="I11">
    <cfRule type="expression" dxfId="805" priority="21">
      <formula>#REF!=0</formula>
    </cfRule>
  </conditionalFormatting>
  <conditionalFormatting sqref="J16 J20 J18 J10">
    <cfRule type="expression" dxfId="804" priority="18">
      <formula>#REF!=0</formula>
    </cfRule>
  </conditionalFormatting>
  <conditionalFormatting sqref="J7">
    <cfRule type="expression" dxfId="803" priority="17">
      <formula>#REF!=0</formula>
    </cfRule>
  </conditionalFormatting>
  <conditionalFormatting sqref="J7">
    <cfRule type="expression" dxfId="802" priority="16">
      <formula>#REF!=0</formula>
    </cfRule>
  </conditionalFormatting>
  <conditionalFormatting sqref="J17 J19 J21 J11">
    <cfRule type="expression" dxfId="801" priority="15">
      <formula>#REF!=0</formula>
    </cfRule>
  </conditionalFormatting>
  <conditionalFormatting sqref="J7">
    <cfRule type="expression" dxfId="800" priority="14">
      <formula>#REF!=0</formula>
    </cfRule>
  </conditionalFormatting>
  <conditionalFormatting sqref="J11">
    <cfRule type="expression" dxfId="799" priority="13">
      <formula>#REF!=0</formula>
    </cfRule>
  </conditionalFormatting>
  <conditionalFormatting sqref="J14">
    <cfRule type="expression" dxfId="798" priority="12">
      <formula>#REF!=0</formula>
    </cfRule>
  </conditionalFormatting>
  <conditionalFormatting sqref="J14">
    <cfRule type="expression" dxfId="797" priority="11">
      <formula>#REF!=0</formula>
    </cfRule>
  </conditionalFormatting>
  <conditionalFormatting sqref="J14">
    <cfRule type="expression" dxfId="796" priority="10">
      <formula>#REF!=0</formula>
    </cfRule>
  </conditionalFormatting>
  <conditionalFormatting sqref="J8:J9">
    <cfRule type="expression" dxfId="795" priority="9">
      <formula>#REF!=0</formula>
    </cfRule>
  </conditionalFormatting>
  <conditionalFormatting sqref="I8:I9">
    <cfRule type="expression" dxfId="794" priority="5">
      <formula>#REF!=0</formula>
    </cfRule>
  </conditionalFormatting>
  <conditionalFormatting sqref="I8:I9">
    <cfRule type="expression" dxfId="793" priority="6">
      <formula>L8=0</formula>
    </cfRule>
  </conditionalFormatting>
  <conditionalFormatting sqref="B21">
    <cfRule type="expression" dxfId="792" priority="4">
      <formula>#REF!=0</formula>
    </cfRule>
  </conditionalFormatting>
  <conditionalFormatting sqref="B18">
    <cfRule type="expression" dxfId="791" priority="3">
      <formula>#REF!=0</formula>
    </cfRule>
  </conditionalFormatting>
  <conditionalFormatting sqref="B20">
    <cfRule type="expression" dxfId="790" priority="2">
      <formula>#REF!=0</formula>
    </cfRule>
  </conditionalFormatting>
  <conditionalFormatting sqref="B17">
    <cfRule type="expression" dxfId="789" priority="1">
      <formula>#REF!=0</formula>
    </cfRule>
  </conditionalFormatting>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1515A-40E4-436F-8A04-BCCFA785142B}">
  <sheetPr>
    <tabColor theme="5"/>
    <outlinePr summaryRight="0"/>
  </sheetPr>
  <dimension ref="A1:AC26"/>
  <sheetViews>
    <sheetView showGridLines="0" zoomScale="80" zoomScaleNormal="80" workbookViewId="0"/>
  </sheetViews>
  <sheetFormatPr defaultColWidth="9.42578125" defaultRowHeight="12.75"/>
  <cols>
    <col min="1" max="1" width="45.5703125" style="131" customWidth="1"/>
    <col min="2" max="4" width="14.85546875" style="131" customWidth="1"/>
    <col min="5" max="7" width="13" style="131" customWidth="1"/>
    <col min="8" max="16" width="13" style="10" customWidth="1"/>
    <col min="17" max="25" width="13" style="131" customWidth="1"/>
    <col min="26" max="37" width="9.5703125" style="131" customWidth="1"/>
    <col min="38" max="16384" width="9.42578125" style="131"/>
  </cols>
  <sheetData>
    <row r="1" spans="1:29" ht="39.75" customHeight="1">
      <c r="A1" s="78" t="s">
        <v>9</v>
      </c>
      <c r="B1" s="78"/>
      <c r="C1" s="78"/>
      <c r="D1" s="78"/>
      <c r="G1" s="14"/>
    </row>
    <row r="2" spans="1:29" ht="39.75" customHeight="1" thickBot="1">
      <c r="A2" s="822" t="s">
        <v>658</v>
      </c>
      <c r="B2" s="822"/>
      <c r="C2" s="822"/>
      <c r="D2" s="822"/>
      <c r="E2" s="822"/>
      <c r="F2" s="822"/>
      <c r="G2" s="822"/>
      <c r="H2" s="822"/>
      <c r="I2" s="822"/>
      <c r="J2" s="822"/>
      <c r="K2" s="822"/>
      <c r="L2" s="822"/>
      <c r="M2" s="822"/>
      <c r="N2" s="822"/>
      <c r="O2" s="822"/>
      <c r="P2" s="822"/>
      <c r="Q2" s="822"/>
      <c r="R2" s="822"/>
      <c r="S2" s="822"/>
      <c r="T2" s="822"/>
      <c r="U2" s="822"/>
      <c r="V2" s="822"/>
      <c r="W2" s="822"/>
      <c r="X2" s="822"/>
      <c r="Y2" s="636"/>
      <c r="Z2" s="147"/>
      <c r="AA2" s="147"/>
      <c r="AB2" s="147"/>
      <c r="AC2" s="147"/>
    </row>
    <row r="3" spans="1:29">
      <c r="F3" s="159"/>
    </row>
    <row r="4" spans="1:29" s="134" customFormat="1">
      <c r="A4" s="719" t="s">
        <v>418</v>
      </c>
      <c r="B4" s="132"/>
      <c r="C4" s="132"/>
      <c r="D4" s="132"/>
      <c r="F4" s="136"/>
      <c r="G4" s="13"/>
    </row>
    <row r="5" spans="1:29" s="167" customFormat="1" ht="30.6" customHeight="1">
      <c r="A5" s="738"/>
      <c r="B5" s="460" t="s">
        <v>546</v>
      </c>
      <c r="C5" s="460" t="s">
        <v>318</v>
      </c>
      <c r="D5" s="460" t="s">
        <v>53</v>
      </c>
      <c r="E5" s="460" t="s">
        <v>256</v>
      </c>
      <c r="F5" s="460" t="s">
        <v>253</v>
      </c>
      <c r="G5" s="460" t="s">
        <v>254</v>
      </c>
      <c r="H5" s="131"/>
      <c r="I5" s="460" t="s">
        <v>986</v>
      </c>
      <c r="J5" s="460" t="s">
        <v>260</v>
      </c>
      <c r="K5" s="460" t="s">
        <v>261</v>
      </c>
      <c r="L5" s="460" t="s">
        <v>262</v>
      </c>
      <c r="M5" s="460" t="s">
        <v>263</v>
      </c>
      <c r="N5" s="460" t="s">
        <v>259</v>
      </c>
      <c r="O5" s="460" t="s">
        <v>264</v>
      </c>
      <c r="P5" s="460" t="s">
        <v>265</v>
      </c>
      <c r="Q5" s="460" t="s">
        <v>266</v>
      </c>
      <c r="R5" s="460" t="s">
        <v>267</v>
      </c>
      <c r="S5" s="460" t="s">
        <v>268</v>
      </c>
      <c r="T5" s="460" t="s">
        <v>269</v>
      </c>
      <c r="U5" s="460" t="s">
        <v>1001</v>
      </c>
      <c r="V5" s="460" t="s">
        <v>1002</v>
      </c>
      <c r="W5" s="460" t="s">
        <v>1003</v>
      </c>
      <c r="X5" s="460" t="s">
        <v>1004</v>
      </c>
      <c r="Y5" s="460" t="s">
        <v>1005</v>
      </c>
    </row>
    <row r="6" spans="1:29" s="167" customFormat="1" ht="15" customHeight="1">
      <c r="A6" s="710" t="s">
        <v>462</v>
      </c>
      <c r="B6" s="750"/>
      <c r="C6" s="787"/>
      <c r="D6" s="787"/>
      <c r="E6" s="787"/>
      <c r="F6" s="787"/>
      <c r="G6" s="792"/>
      <c r="H6" s="164"/>
      <c r="I6" s="750"/>
      <c r="J6" s="787"/>
      <c r="K6" s="787"/>
      <c r="L6" s="787"/>
      <c r="M6" s="787"/>
      <c r="N6" s="787"/>
      <c r="O6" s="787"/>
      <c r="P6" s="787"/>
      <c r="Q6" s="787"/>
      <c r="R6" s="787"/>
      <c r="S6" s="787"/>
      <c r="T6" s="787"/>
      <c r="U6" s="787"/>
      <c r="V6" s="787"/>
      <c r="W6" s="787"/>
      <c r="X6" s="787"/>
      <c r="Y6" s="787"/>
    </row>
    <row r="7" spans="1:29" s="134" customFormat="1">
      <c r="A7" s="698" t="s">
        <v>442</v>
      </c>
      <c r="B7" s="749">
        <f>SUM(I7)</f>
        <v>43.324384999999999</v>
      </c>
      <c r="C7" s="759">
        <f>SUM(J7:M7)</f>
        <v>160.34428699999998</v>
      </c>
      <c r="D7" s="759">
        <f>SUM(N7:Q7)</f>
        <v>154.69222099999999</v>
      </c>
      <c r="E7" s="759">
        <f>SUM(R7:U7)</f>
        <v>71.354607999999999</v>
      </c>
      <c r="F7" s="759">
        <f>SUM(V7:Y7)</f>
        <v>0</v>
      </c>
      <c r="G7" s="759">
        <v>0</v>
      </c>
      <c r="H7" s="177"/>
      <c r="I7" s="749">
        <v>43.324384999999999</v>
      </c>
      <c r="J7" s="759">
        <v>40.196855999999997</v>
      </c>
      <c r="K7" s="759">
        <v>46.318078999999997</v>
      </c>
      <c r="L7" s="759">
        <v>32.809198000000002</v>
      </c>
      <c r="M7" s="759">
        <v>41.020153999999998</v>
      </c>
      <c r="N7" s="759">
        <v>44.810786</v>
      </c>
      <c r="O7" s="759">
        <v>33.281999999999996</v>
      </c>
      <c r="P7" s="759">
        <v>35.269872000000007</v>
      </c>
      <c r="Q7" s="759">
        <f>41329.563/1000</f>
        <v>41.329563</v>
      </c>
      <c r="R7" s="759">
        <f>37278.08/1000</f>
        <v>37.278080000000003</v>
      </c>
      <c r="S7" s="759">
        <f>28343.773/1000</f>
        <v>28.343773000000002</v>
      </c>
      <c r="T7" s="759">
        <f>5732.755/1000</f>
        <v>5.732755</v>
      </c>
      <c r="U7" s="759"/>
      <c r="V7" s="759"/>
      <c r="W7" s="759"/>
      <c r="X7" s="759"/>
      <c r="Y7" s="759"/>
    </row>
    <row r="8" spans="1:29" s="134" customFormat="1">
      <c r="A8" s="698" t="s">
        <v>445</v>
      </c>
      <c r="B8" s="749">
        <f>SUM(I8)</f>
        <v>32.238399999999999</v>
      </c>
      <c r="C8" s="759">
        <f>SUM(J8:M8)</f>
        <v>104.49549999999999</v>
      </c>
      <c r="D8" s="759">
        <f>SUM(N8:Q8)</f>
        <v>87.49513300000001</v>
      </c>
      <c r="E8" s="759">
        <f>SUM(R8:U8)</f>
        <v>0</v>
      </c>
      <c r="F8" s="759">
        <f>SUM(V8:Y8)</f>
        <v>0</v>
      </c>
      <c r="G8" s="759">
        <v>0</v>
      </c>
      <c r="H8" s="163"/>
      <c r="I8" s="749">
        <v>32.238399999999999</v>
      </c>
      <c r="J8" s="759">
        <v>31.644199999999998</v>
      </c>
      <c r="K8" s="759">
        <v>18.974299999999999</v>
      </c>
      <c r="L8" s="759">
        <v>20.805499999999999</v>
      </c>
      <c r="M8" s="759">
        <v>33.0715</v>
      </c>
      <c r="N8" s="759">
        <v>31.600632999999998</v>
      </c>
      <c r="O8" s="759">
        <v>14.3698</v>
      </c>
      <c r="P8" s="759">
        <v>32.678699999999999</v>
      </c>
      <c r="Q8" s="759">
        <f>8846/1000</f>
        <v>8.8460000000000001</v>
      </c>
      <c r="R8" s="759"/>
      <c r="S8" s="759"/>
      <c r="T8" s="759"/>
      <c r="U8" s="759"/>
      <c r="V8" s="759"/>
      <c r="W8" s="759"/>
      <c r="X8" s="759"/>
      <c r="Y8" s="759"/>
    </row>
    <row r="9" spans="1:29" s="139" customFormat="1">
      <c r="A9" s="771" t="s">
        <v>52</v>
      </c>
      <c r="B9" s="750">
        <f t="shared" ref="B9:G9" si="0">SUM(B7:B8)</f>
        <v>75.562784999999991</v>
      </c>
      <c r="C9" s="787">
        <f t="shared" si="0"/>
        <v>264.839787</v>
      </c>
      <c r="D9" s="787">
        <f t="shared" si="0"/>
        <v>242.187354</v>
      </c>
      <c r="E9" s="787">
        <f t="shared" si="0"/>
        <v>71.354607999999999</v>
      </c>
      <c r="F9" s="787">
        <f t="shared" si="0"/>
        <v>0</v>
      </c>
      <c r="G9" s="787">
        <f t="shared" si="0"/>
        <v>0</v>
      </c>
      <c r="H9" s="164"/>
      <c r="I9" s="750">
        <f t="shared" ref="I9" si="1">SUM(I7:I8)</f>
        <v>75.562784999999991</v>
      </c>
      <c r="J9" s="787">
        <f t="shared" ref="J9:K9" si="2">SUM(J7:J8)</f>
        <v>71.841055999999995</v>
      </c>
      <c r="K9" s="787">
        <f t="shared" si="2"/>
        <v>65.292378999999997</v>
      </c>
      <c r="L9" s="787">
        <f t="shared" ref="L9" si="3">SUM(L7:L8)</f>
        <v>53.614698000000004</v>
      </c>
      <c r="M9" s="787">
        <f>SUM(M7:M8)</f>
        <v>74.091654000000005</v>
      </c>
      <c r="N9" s="787">
        <f t="shared" ref="N9:T9" si="4">SUM(N7:N8)</f>
        <v>76.411418999999995</v>
      </c>
      <c r="O9" s="787">
        <f t="shared" ref="O9" si="5">SUM(O7:O8)</f>
        <v>47.651799999999994</v>
      </c>
      <c r="P9" s="787">
        <f t="shared" si="4"/>
        <v>67.948572000000013</v>
      </c>
      <c r="Q9" s="787">
        <f t="shared" si="4"/>
        <v>50.175562999999997</v>
      </c>
      <c r="R9" s="787">
        <f t="shared" si="4"/>
        <v>37.278080000000003</v>
      </c>
      <c r="S9" s="787">
        <f t="shared" si="4"/>
        <v>28.343773000000002</v>
      </c>
      <c r="T9" s="787">
        <f t="shared" si="4"/>
        <v>5.732755</v>
      </c>
      <c r="U9" s="787"/>
      <c r="V9" s="787"/>
      <c r="W9" s="787"/>
      <c r="X9" s="787"/>
      <c r="Y9" s="787"/>
    </row>
    <row r="10" spans="1:29" s="167" customFormat="1" ht="15" customHeight="1">
      <c r="A10" s="710" t="s">
        <v>486</v>
      </c>
      <c r="B10" s="750"/>
      <c r="C10" s="787"/>
      <c r="D10" s="787"/>
      <c r="E10" s="787"/>
      <c r="F10" s="787"/>
      <c r="G10" s="792"/>
      <c r="H10" s="164"/>
      <c r="I10" s="750"/>
      <c r="J10" s="787"/>
      <c r="K10" s="787"/>
      <c r="L10" s="787"/>
      <c r="M10" s="787"/>
      <c r="N10" s="787"/>
      <c r="O10" s="787"/>
      <c r="P10" s="787"/>
      <c r="Q10" s="787"/>
      <c r="R10" s="787"/>
      <c r="S10" s="787"/>
      <c r="T10" s="787"/>
      <c r="U10" s="787"/>
      <c r="V10" s="787"/>
      <c r="W10" s="787"/>
      <c r="X10" s="787"/>
      <c r="Y10" s="787"/>
    </row>
    <row r="11" spans="1:29">
      <c r="A11" s="698" t="s">
        <v>447</v>
      </c>
      <c r="B11" s="749">
        <f t="shared" ref="B11:B13" si="6">SUM(I11)</f>
        <v>41.459030000000006</v>
      </c>
      <c r="C11" s="759">
        <f>SUM(J11:M11)</f>
        <v>107.48701345393428</v>
      </c>
      <c r="D11" s="759">
        <f>SUM(N11:Q11)</f>
        <v>73.230464699999999</v>
      </c>
      <c r="E11" s="759">
        <f>SUM(R11:U11)</f>
        <v>78.018735399999997</v>
      </c>
      <c r="F11" s="759">
        <f>SUM(V11:Y11)</f>
        <v>85.535191899999901</v>
      </c>
      <c r="G11" s="759">
        <v>45.824962646457479</v>
      </c>
      <c r="H11" s="177"/>
      <c r="I11" s="749">
        <v>41.459030000000006</v>
      </c>
      <c r="J11" s="759">
        <v>24.109877000000001</v>
      </c>
      <c r="K11" s="759">
        <v>9.3725449999999988</v>
      </c>
      <c r="L11" s="759">
        <v>23.780166837045616</v>
      </c>
      <c r="M11" s="759">
        <v>50.224424616888662</v>
      </c>
      <c r="N11" s="759">
        <v>24.242516999999999</v>
      </c>
      <c r="O11" s="759">
        <v>0.6607847</v>
      </c>
      <c r="P11" s="759">
        <v>9.6219999999999999</v>
      </c>
      <c r="Q11" s="759">
        <f>38705.163/1000</f>
        <v>38.705162999999999</v>
      </c>
      <c r="R11" s="759">
        <f>19007.034/1000</f>
        <v>19.007034000000001</v>
      </c>
      <c r="S11" s="759">
        <v>0</v>
      </c>
      <c r="T11" s="759">
        <f>17120.9484/1000</f>
        <v>17.1209484</v>
      </c>
      <c r="U11" s="759">
        <f>41890.753/1000</f>
        <v>41.890752999999997</v>
      </c>
      <c r="V11" s="759">
        <f>22287.695/1000</f>
        <v>22.287694999999999</v>
      </c>
      <c r="W11" s="759">
        <f>327.2719/1000</f>
        <v>0.3272719</v>
      </c>
      <c r="X11" s="759">
        <f>12677.5253/1000</f>
        <v>12.677525299999999</v>
      </c>
      <c r="Y11" s="759">
        <f>50242.6996999999/1000</f>
        <v>50.242699699999903</v>
      </c>
    </row>
    <row r="12" spans="1:29">
      <c r="A12" s="698" t="s">
        <v>442</v>
      </c>
      <c r="B12" s="749">
        <f t="shared" si="6"/>
        <v>116.92029999999998</v>
      </c>
      <c r="C12" s="759">
        <f>SUM(J12:M12)</f>
        <v>415.89390000000003</v>
      </c>
      <c r="D12" s="759">
        <f t="shared" ref="D12:D13" si="7">SUM(N12:Q12)</f>
        <v>427.04203935999999</v>
      </c>
      <c r="E12" s="759">
        <f>SUM(R12:U12)</f>
        <v>229.36959895770002</v>
      </c>
      <c r="F12" s="759">
        <f>SUM(V12:Y12)</f>
        <v>0</v>
      </c>
      <c r="G12" s="759">
        <v>0</v>
      </c>
      <c r="H12" s="177"/>
      <c r="I12" s="749">
        <v>116.92029999999998</v>
      </c>
      <c r="J12" s="759">
        <v>115.15679999999999</v>
      </c>
      <c r="K12" s="759">
        <v>84.348600000000005</v>
      </c>
      <c r="L12" s="759">
        <v>84.008300000000006</v>
      </c>
      <c r="M12" s="759">
        <v>132.3802</v>
      </c>
      <c r="N12" s="759">
        <v>141.81479999999999</v>
      </c>
      <c r="O12" s="759">
        <v>54.54</v>
      </c>
      <c r="P12" s="759">
        <v>92.153999999999996</v>
      </c>
      <c r="Q12" s="759">
        <f>138533.23936/1000</f>
        <v>138.53323936000001</v>
      </c>
      <c r="R12" s="759">
        <f>108853.9989577/1000</f>
        <v>108.8539989577</v>
      </c>
      <c r="S12" s="759">
        <f>28164.2/1000</f>
        <v>28.164200000000001</v>
      </c>
      <c r="T12" s="759">
        <f>72995.2/1000</f>
        <v>72.995199999999997</v>
      </c>
      <c r="U12" s="759">
        <f>19356.2/1000</f>
        <v>19.356200000000001</v>
      </c>
      <c r="V12" s="759"/>
      <c r="W12" s="759"/>
      <c r="X12" s="759"/>
      <c r="Y12" s="759"/>
    </row>
    <row r="13" spans="1:29" s="134" customFormat="1">
      <c r="A13" s="698" t="s">
        <v>445</v>
      </c>
      <c r="B13" s="749">
        <f t="shared" si="6"/>
        <v>119.09077500000001</v>
      </c>
      <c r="C13" s="759">
        <f>SUM(J13:M13)</f>
        <v>363.76106149999998</v>
      </c>
      <c r="D13" s="759">
        <f t="shared" si="7"/>
        <v>352.54671099999996</v>
      </c>
      <c r="E13" s="759">
        <f>SUM(R13:U13)</f>
        <v>17.278700000000001</v>
      </c>
      <c r="F13" s="759">
        <f>SUM(V13:Y13)</f>
        <v>0</v>
      </c>
      <c r="G13" s="759">
        <v>0</v>
      </c>
      <c r="H13" s="163"/>
      <c r="I13" s="749">
        <v>119.09077500000001</v>
      </c>
      <c r="J13" s="759">
        <v>105.83663949999999</v>
      </c>
      <c r="K13" s="759">
        <v>63.700215</v>
      </c>
      <c r="L13" s="759">
        <v>73.121600999999998</v>
      </c>
      <c r="M13" s="759">
        <v>121.10260599999999</v>
      </c>
      <c r="N13" s="759">
        <v>116.092803</v>
      </c>
      <c r="O13" s="759">
        <v>69.094999999999999</v>
      </c>
      <c r="P13" s="759">
        <v>109.85030799999998</v>
      </c>
      <c r="Q13" s="759">
        <f>57508.6/1000</f>
        <v>57.508600000000001</v>
      </c>
      <c r="R13" s="759">
        <f>17278.7/1000</f>
        <v>17.278700000000001</v>
      </c>
      <c r="S13" s="759"/>
      <c r="T13" s="759"/>
      <c r="U13" s="759"/>
      <c r="V13" s="759"/>
      <c r="W13" s="759"/>
      <c r="X13" s="759"/>
      <c r="Y13" s="759"/>
    </row>
    <row r="14" spans="1:29" s="139" customFormat="1">
      <c r="A14" s="771" t="s">
        <v>52</v>
      </c>
      <c r="B14" s="750">
        <f t="shared" ref="B14:G14" si="8">SUM(B11:B13)</f>
        <v>277.47010499999999</v>
      </c>
      <c r="C14" s="787">
        <f t="shared" si="8"/>
        <v>887.14197495393432</v>
      </c>
      <c r="D14" s="787">
        <f t="shared" si="8"/>
        <v>852.81921505999992</v>
      </c>
      <c r="E14" s="787">
        <f t="shared" si="8"/>
        <v>324.66703435770006</v>
      </c>
      <c r="F14" s="787">
        <f t="shared" si="8"/>
        <v>85.535191899999901</v>
      </c>
      <c r="G14" s="787">
        <f t="shared" si="8"/>
        <v>45.824962646457479</v>
      </c>
      <c r="H14" s="164"/>
      <c r="I14" s="750">
        <f t="shared" ref="I14" si="9">SUM(I11:I13)</f>
        <v>277.47010499999999</v>
      </c>
      <c r="J14" s="787">
        <f t="shared" ref="J14" si="10">SUM(J11:J13)</f>
        <v>245.10331649999998</v>
      </c>
      <c r="K14" s="787">
        <f t="shared" ref="K14:P14" si="11">SUM(K11:K13)</f>
        <v>157.42135999999999</v>
      </c>
      <c r="L14" s="787">
        <f t="shared" si="11"/>
        <v>180.91006783704563</v>
      </c>
      <c r="M14" s="787">
        <f t="shared" si="11"/>
        <v>303.70723061688864</v>
      </c>
      <c r="N14" s="787">
        <f t="shared" si="11"/>
        <v>282.15012000000002</v>
      </c>
      <c r="O14" s="787">
        <f t="shared" si="11"/>
        <v>124.2957847</v>
      </c>
      <c r="P14" s="787">
        <f t="shared" si="11"/>
        <v>211.62630799999999</v>
      </c>
      <c r="Q14" s="787">
        <f t="shared" ref="Q14:Y14" si="12">SUM(Q11:Q13)</f>
        <v>234.74700236000001</v>
      </c>
      <c r="R14" s="787">
        <f t="shared" si="12"/>
        <v>145.13973295770001</v>
      </c>
      <c r="S14" s="787">
        <f t="shared" si="12"/>
        <v>28.164200000000001</v>
      </c>
      <c r="T14" s="787">
        <f t="shared" si="12"/>
        <v>90.1161484</v>
      </c>
      <c r="U14" s="787">
        <f t="shared" si="12"/>
        <v>61.246952999999998</v>
      </c>
      <c r="V14" s="787">
        <f t="shared" si="12"/>
        <v>22.287694999999999</v>
      </c>
      <c r="W14" s="787">
        <f t="shared" si="12"/>
        <v>0.3272719</v>
      </c>
      <c r="X14" s="787">
        <f t="shared" si="12"/>
        <v>12.677525299999999</v>
      </c>
      <c r="Y14" s="787">
        <f t="shared" si="12"/>
        <v>50.242699699999903</v>
      </c>
    </row>
    <row r="15" spans="1:29" s="167" customFormat="1" ht="15" customHeight="1">
      <c r="A15" s="710" t="s">
        <v>487</v>
      </c>
      <c r="B15" s="750"/>
      <c r="C15" s="787"/>
      <c r="D15" s="787"/>
      <c r="E15" s="787"/>
      <c r="F15" s="787"/>
      <c r="G15" s="792"/>
      <c r="H15" s="164"/>
      <c r="I15" s="750"/>
      <c r="J15" s="787"/>
      <c r="K15" s="787"/>
      <c r="L15" s="787"/>
      <c r="M15" s="787"/>
      <c r="N15" s="787"/>
      <c r="O15" s="787"/>
      <c r="P15" s="787"/>
      <c r="Q15" s="787"/>
      <c r="R15" s="787"/>
      <c r="S15" s="787"/>
      <c r="T15" s="787"/>
      <c r="U15" s="787"/>
      <c r="V15" s="787"/>
      <c r="W15" s="787"/>
      <c r="X15" s="787"/>
      <c r="Y15" s="787"/>
    </row>
    <row r="16" spans="1:29">
      <c r="A16" s="698" t="s">
        <v>442</v>
      </c>
      <c r="B16" s="749">
        <f t="shared" ref="B16:B17" si="13">SUM(I16)</f>
        <v>63.040490000000005</v>
      </c>
      <c r="C16" s="759">
        <f>SUM(J16:M16)</f>
        <v>209.51471000000001</v>
      </c>
      <c r="D16" s="759">
        <f>SUM(N16:Q16)</f>
        <v>199.81297000000001</v>
      </c>
      <c r="E16" s="759">
        <f>SUM(R16:U16)</f>
        <v>126.78500000000001</v>
      </c>
      <c r="F16" s="759">
        <f>SUM(V16:Y16)</f>
        <v>0</v>
      </c>
      <c r="G16" s="759">
        <v>0</v>
      </c>
      <c r="H16" s="173"/>
      <c r="I16" s="749">
        <v>63.040490000000005</v>
      </c>
      <c r="J16" s="759">
        <v>55.407050000000005</v>
      </c>
      <c r="K16" s="759">
        <v>58.212319999999998</v>
      </c>
      <c r="L16" s="759">
        <v>43.146650000000001</v>
      </c>
      <c r="M16" s="759">
        <v>52.748690000000003</v>
      </c>
      <c r="N16" s="759">
        <v>58.470690000000005</v>
      </c>
      <c r="O16" s="759">
        <v>38.484970000000004</v>
      </c>
      <c r="P16" s="759">
        <v>48.398309999999995</v>
      </c>
      <c r="Q16" s="759">
        <v>54.459000000000003</v>
      </c>
      <c r="R16" s="759">
        <v>50.268000000000001</v>
      </c>
      <c r="S16" s="759">
        <v>37.857999999999997</v>
      </c>
      <c r="T16" s="759">
        <v>35.369999999999997</v>
      </c>
      <c r="U16" s="759">
        <v>3.2890000000000001</v>
      </c>
      <c r="V16" s="759"/>
      <c r="W16" s="759"/>
      <c r="X16" s="759"/>
      <c r="Y16" s="759"/>
    </row>
    <row r="17" spans="1:25">
      <c r="A17" s="698" t="s">
        <v>445</v>
      </c>
      <c r="B17" s="749">
        <f t="shared" si="13"/>
        <v>51.910399999999996</v>
      </c>
      <c r="C17" s="759">
        <f>SUM(J17:M17)</f>
        <v>159.57135</v>
      </c>
      <c r="D17" s="759">
        <f>SUM(N17:Q17)</f>
        <v>160.52537999999998</v>
      </c>
      <c r="E17" s="759">
        <f>SUM(R17:U17)</f>
        <v>16.538</v>
      </c>
      <c r="F17" s="759">
        <f>SUM(V17:Y17)</f>
        <v>0</v>
      </c>
      <c r="G17" s="759">
        <v>0</v>
      </c>
      <c r="H17" s="173"/>
      <c r="I17" s="749">
        <v>51.910399999999996</v>
      </c>
      <c r="J17" s="759">
        <v>45.711490000000005</v>
      </c>
      <c r="K17" s="759">
        <v>29.3081</v>
      </c>
      <c r="L17" s="759">
        <v>29.644989999999996</v>
      </c>
      <c r="M17" s="759">
        <v>54.906770000000002</v>
      </c>
      <c r="N17" s="759">
        <v>50.461379999999998</v>
      </c>
      <c r="O17" s="759">
        <v>28.689</v>
      </c>
      <c r="P17" s="759">
        <v>48.018000000000001</v>
      </c>
      <c r="Q17" s="759">
        <v>33.356999999999999</v>
      </c>
      <c r="R17" s="759">
        <v>16.538</v>
      </c>
      <c r="S17" s="759"/>
      <c r="T17" s="759"/>
      <c r="U17" s="759"/>
      <c r="V17" s="759"/>
      <c r="W17" s="759"/>
      <c r="X17" s="759"/>
      <c r="Y17" s="759"/>
    </row>
    <row r="18" spans="1:25">
      <c r="A18" s="771" t="s">
        <v>52</v>
      </c>
      <c r="B18" s="750">
        <f t="shared" ref="B18:G18" si="14">SUM(B16:B17)</f>
        <v>114.95089</v>
      </c>
      <c r="C18" s="787">
        <f t="shared" si="14"/>
        <v>369.08605999999997</v>
      </c>
      <c r="D18" s="787">
        <f t="shared" si="14"/>
        <v>360.33834999999999</v>
      </c>
      <c r="E18" s="787">
        <f t="shared" si="14"/>
        <v>143.32300000000001</v>
      </c>
      <c r="F18" s="787">
        <f t="shared" si="14"/>
        <v>0</v>
      </c>
      <c r="G18" s="787">
        <f t="shared" si="14"/>
        <v>0</v>
      </c>
      <c r="H18" s="173"/>
      <c r="I18" s="750">
        <f t="shared" ref="I18" si="15">SUM(I16:I17)</f>
        <v>114.95089</v>
      </c>
      <c r="J18" s="787">
        <f t="shared" ref="J18:K18" si="16">SUM(J16:J17)</f>
        <v>101.11854000000001</v>
      </c>
      <c r="K18" s="787">
        <f t="shared" si="16"/>
        <v>87.520420000000001</v>
      </c>
      <c r="L18" s="787">
        <f t="shared" ref="L18" si="17">SUM(L16:L17)</f>
        <v>72.791640000000001</v>
      </c>
      <c r="M18" s="787">
        <f>SUM(M16:M17)</f>
        <v>107.65546000000001</v>
      </c>
      <c r="N18" s="787">
        <f t="shared" ref="N18:T18" si="18">SUM(N16:N17)</f>
        <v>108.93207000000001</v>
      </c>
      <c r="O18" s="787">
        <f t="shared" ref="O18" si="19">SUM(O16:O17)</f>
        <v>67.173969999999997</v>
      </c>
      <c r="P18" s="787">
        <f t="shared" si="18"/>
        <v>96.416309999999996</v>
      </c>
      <c r="Q18" s="787">
        <f t="shared" si="18"/>
        <v>87.816000000000003</v>
      </c>
      <c r="R18" s="787">
        <f t="shared" si="18"/>
        <v>66.805999999999997</v>
      </c>
      <c r="S18" s="787">
        <f t="shared" si="18"/>
        <v>37.857999999999997</v>
      </c>
      <c r="T18" s="787">
        <f t="shared" si="18"/>
        <v>35.369999999999997</v>
      </c>
      <c r="U18" s="787">
        <f t="shared" ref="U18" si="20">SUM(U16:U17)</f>
        <v>3.2890000000000001</v>
      </c>
      <c r="V18" s="787"/>
      <c r="W18" s="787"/>
      <c r="X18" s="787"/>
      <c r="Y18" s="787"/>
    </row>
    <row r="19" spans="1:25" s="167" customFormat="1" ht="15" customHeight="1">
      <c r="A19" s="710" t="s">
        <v>488</v>
      </c>
      <c r="B19" s="750"/>
      <c r="C19" s="787"/>
      <c r="D19" s="787"/>
      <c r="E19" s="787"/>
      <c r="F19" s="787"/>
      <c r="G19" s="787"/>
      <c r="H19" s="164"/>
      <c r="I19" s="750"/>
      <c r="J19" s="787"/>
      <c r="K19" s="787"/>
      <c r="L19" s="787"/>
      <c r="M19" s="787"/>
      <c r="N19" s="787"/>
      <c r="O19" s="787"/>
      <c r="P19" s="787"/>
      <c r="Q19" s="787"/>
      <c r="R19" s="787"/>
      <c r="S19" s="787"/>
      <c r="T19" s="787"/>
      <c r="U19" s="787"/>
      <c r="V19" s="787"/>
      <c r="W19" s="787"/>
      <c r="X19" s="787"/>
      <c r="Y19" s="787"/>
    </row>
    <row r="20" spans="1:25" ht="14.25">
      <c r="A20" s="698" t="s">
        <v>489</v>
      </c>
      <c r="B20" s="788">
        <f t="shared" ref="B20:B21" si="21">SUM(I20)</f>
        <v>4.6189999999999998</v>
      </c>
      <c r="C20" s="789">
        <f>SUM(J20:M20)</f>
        <v>24.96</v>
      </c>
      <c r="D20" s="789">
        <f>SUM(N20:Q20)</f>
        <v>15.925000000000001</v>
      </c>
      <c r="E20" s="789">
        <f>SUM(R20:U20)</f>
        <v>4.5629999999999997</v>
      </c>
      <c r="F20" s="789">
        <f>SUM(V20:Y20)</f>
        <v>1.5584391428000002</v>
      </c>
      <c r="G20" s="789">
        <v>0.45100000000000001</v>
      </c>
      <c r="H20" s="163"/>
      <c r="I20" s="788">
        <v>4.6189999999999998</v>
      </c>
      <c r="J20" s="789">
        <v>4.83</v>
      </c>
      <c r="K20" s="789">
        <v>10.436999999999999</v>
      </c>
      <c r="L20" s="789">
        <v>5.5840000000000005</v>
      </c>
      <c r="M20" s="789">
        <v>4.109</v>
      </c>
      <c r="N20" s="789">
        <v>4.4420000000000002</v>
      </c>
      <c r="O20" s="789">
        <v>5.4039999999999999</v>
      </c>
      <c r="P20" s="789">
        <v>3.4279999999999999</v>
      </c>
      <c r="Q20" s="789">
        <v>2.6509999999999998</v>
      </c>
      <c r="R20" s="789">
        <v>2.169</v>
      </c>
      <c r="S20" s="789">
        <v>1.456</v>
      </c>
      <c r="T20" s="789">
        <v>0.5</v>
      </c>
      <c r="U20" s="789">
        <v>0.438</v>
      </c>
      <c r="V20" s="789">
        <v>0.471929033</v>
      </c>
      <c r="W20" s="789">
        <v>0.47957731980000001</v>
      </c>
      <c r="X20" s="789">
        <v>0.35333942000000002</v>
      </c>
      <c r="Y20" s="789">
        <v>0.25359337000000004</v>
      </c>
    </row>
    <row r="21" spans="1:25">
      <c r="A21" s="698" t="s">
        <v>445</v>
      </c>
      <c r="B21" s="788">
        <f t="shared" si="21"/>
        <v>3.3149999999999999</v>
      </c>
      <c r="C21" s="789">
        <f>SUM(J21:M21)</f>
        <v>18.697000000000003</v>
      </c>
      <c r="D21" s="789">
        <f>SUM(N21:Q21)</f>
        <v>10.247999999999999</v>
      </c>
      <c r="E21" s="789">
        <f>SUM(R21:U21)</f>
        <v>3.2149999999999999</v>
      </c>
      <c r="F21" s="789">
        <f>SUM(V21:Y21)</f>
        <v>1.2155361500000001</v>
      </c>
      <c r="G21" s="789">
        <v>0.72500000000000009</v>
      </c>
      <c r="H21" s="163"/>
      <c r="I21" s="788">
        <v>3.3149999999999999</v>
      </c>
      <c r="J21" s="789">
        <v>4.7382499999999999</v>
      </c>
      <c r="K21" s="789">
        <v>8.06325</v>
      </c>
      <c r="L21" s="789">
        <v>3.3552499999999998</v>
      </c>
      <c r="M21" s="789">
        <v>2.5402500000000003</v>
      </c>
      <c r="N21" s="789">
        <v>5.1059999999999999</v>
      </c>
      <c r="O21" s="789">
        <v>2.1230000000000002</v>
      </c>
      <c r="P21" s="789">
        <v>1.8580000000000001</v>
      </c>
      <c r="Q21" s="789">
        <v>1.161</v>
      </c>
      <c r="R21" s="789">
        <v>1.155</v>
      </c>
      <c r="S21" s="789">
        <v>0.91800000000000004</v>
      </c>
      <c r="T21" s="789">
        <v>0.61599999999999999</v>
      </c>
      <c r="U21" s="789">
        <v>0.52600000000000002</v>
      </c>
      <c r="V21" s="789">
        <v>0.52600000000000002</v>
      </c>
      <c r="W21" s="789">
        <v>0.24159</v>
      </c>
      <c r="X21" s="789">
        <v>0.18094615</v>
      </c>
      <c r="Y21" s="789">
        <v>0.26700000000000002</v>
      </c>
    </row>
    <row r="22" spans="1:25" s="139" customFormat="1">
      <c r="A22" s="771" t="s">
        <v>52</v>
      </c>
      <c r="B22" s="790">
        <f t="shared" ref="B22:G22" si="22">SUM(B20:B21)</f>
        <v>7.9339999999999993</v>
      </c>
      <c r="C22" s="791">
        <f t="shared" si="22"/>
        <v>43.657000000000004</v>
      </c>
      <c r="D22" s="791">
        <f t="shared" si="22"/>
        <v>26.173000000000002</v>
      </c>
      <c r="E22" s="791">
        <f t="shared" si="22"/>
        <v>7.7779999999999996</v>
      </c>
      <c r="F22" s="791">
        <f t="shared" si="22"/>
        <v>2.7739752928000003</v>
      </c>
      <c r="G22" s="791">
        <f t="shared" si="22"/>
        <v>1.1760000000000002</v>
      </c>
      <c r="H22" s="164"/>
      <c r="I22" s="790">
        <f t="shared" ref="I22" si="23">SUM(I20:I21)</f>
        <v>7.9339999999999993</v>
      </c>
      <c r="J22" s="791">
        <f t="shared" ref="J22" si="24">SUM(J20:J21)</f>
        <v>9.568249999999999</v>
      </c>
      <c r="K22" s="791">
        <f t="shared" ref="K22:P22" si="25">SUM(K20:K21)</f>
        <v>18.500250000000001</v>
      </c>
      <c r="L22" s="791">
        <f t="shared" si="25"/>
        <v>8.9392500000000013</v>
      </c>
      <c r="M22" s="791">
        <f t="shared" si="25"/>
        <v>6.6492500000000003</v>
      </c>
      <c r="N22" s="791">
        <f t="shared" si="25"/>
        <v>9.548</v>
      </c>
      <c r="O22" s="791">
        <f t="shared" si="25"/>
        <v>7.5270000000000001</v>
      </c>
      <c r="P22" s="791">
        <f t="shared" si="25"/>
        <v>5.2859999999999996</v>
      </c>
      <c r="Q22" s="791">
        <f t="shared" ref="Q22:Y22" si="26">SUM(Q20:Q21)</f>
        <v>3.8119999999999998</v>
      </c>
      <c r="R22" s="791">
        <f t="shared" si="26"/>
        <v>3.3239999999999998</v>
      </c>
      <c r="S22" s="791">
        <f t="shared" si="26"/>
        <v>2.3740000000000001</v>
      </c>
      <c r="T22" s="791">
        <f t="shared" si="26"/>
        <v>1.1160000000000001</v>
      </c>
      <c r="U22" s="791">
        <f t="shared" si="26"/>
        <v>0.96399999999999997</v>
      </c>
      <c r="V22" s="791">
        <f t="shared" si="26"/>
        <v>0.99792903300000002</v>
      </c>
      <c r="W22" s="791">
        <f t="shared" si="26"/>
        <v>0.72116731980000004</v>
      </c>
      <c r="X22" s="791">
        <f t="shared" si="26"/>
        <v>0.53428556999999999</v>
      </c>
      <c r="Y22" s="791">
        <f t="shared" si="26"/>
        <v>0.52059337000000006</v>
      </c>
    </row>
    <row r="23" spans="1:25">
      <c r="A23" s="150" t="s">
        <v>490</v>
      </c>
      <c r="G23" s="31"/>
    </row>
    <row r="24" spans="1:25">
      <c r="G24" s="31"/>
    </row>
    <row r="25" spans="1:25">
      <c r="E25" s="191"/>
      <c r="F25" s="191"/>
      <c r="G25" s="191"/>
      <c r="H25" s="191"/>
      <c r="I25" s="191"/>
      <c r="Q25" s="10"/>
      <c r="R25" s="191"/>
      <c r="S25" s="191"/>
      <c r="T25" s="191"/>
      <c r="U25" s="191"/>
      <c r="V25" s="191"/>
      <c r="W25" s="191"/>
      <c r="X25" s="191"/>
      <c r="Y25" s="191"/>
    </row>
    <row r="26" spans="1:25">
      <c r="E26" s="191"/>
      <c r="F26" s="191"/>
      <c r="G26" s="191"/>
      <c r="H26" s="191"/>
      <c r="I26" s="191"/>
      <c r="J26" s="131"/>
      <c r="K26" s="131"/>
      <c r="L26" s="131"/>
      <c r="M26" s="131"/>
      <c r="N26" s="131"/>
      <c r="O26" s="131"/>
      <c r="P26" s="131"/>
      <c r="Q26" s="191"/>
      <c r="R26" s="191"/>
      <c r="S26" s="191"/>
      <c r="T26" s="191"/>
      <c r="U26" s="191"/>
      <c r="V26" s="191"/>
      <c r="W26" s="191"/>
      <c r="X26" s="191"/>
      <c r="Y26" s="191"/>
    </row>
  </sheetData>
  <mergeCells count="8">
    <mergeCell ref="S2:U2"/>
    <mergeCell ref="V2:X2"/>
    <mergeCell ref="A2:C2"/>
    <mergeCell ref="D2:F2"/>
    <mergeCell ref="G2:I2"/>
    <mergeCell ref="J2:L2"/>
    <mergeCell ref="M2:O2"/>
    <mergeCell ref="P2:R2"/>
  </mergeCells>
  <phoneticPr fontId="75" type="noConversion"/>
  <conditionalFormatting sqref="H9 E9:F9 R7:Y9">
    <cfRule type="expression" dxfId="788" priority="699">
      <formula>#REF!=0</formula>
    </cfRule>
  </conditionalFormatting>
  <conditionalFormatting sqref="R12:Y12">
    <cfRule type="expression" dxfId="787" priority="698">
      <formula>#REF!=0</formula>
    </cfRule>
  </conditionalFormatting>
  <conditionalFormatting sqref="E14:F18 H14:H18 R14:Y18">
    <cfRule type="expression" dxfId="786" priority="697">
      <formula>#REF!=0</formula>
    </cfRule>
  </conditionalFormatting>
  <conditionalFormatting sqref="Y13 Y8 U13:W13">
    <cfRule type="expression" dxfId="785" priority="696">
      <formula>Z8=0</formula>
    </cfRule>
  </conditionalFormatting>
  <conditionalFormatting sqref="H20:H22 E18:G18 V7:X9 Q7:Q9 R13:Y13 R22:Y22">
    <cfRule type="expression" dxfId="784" priority="695">
      <formula>#REF!=0</formula>
    </cfRule>
  </conditionalFormatting>
  <conditionalFormatting sqref="E15:F15 E6:F6 H6 H15 F22 V12:X12 Q12 R15:Y15 R6:Y6">
    <cfRule type="expression" dxfId="783" priority="694">
      <formula>#REF!=0</formula>
    </cfRule>
  </conditionalFormatting>
  <conditionalFormatting sqref="E10:F10 E19:H19 H10 V6:X6 Q6 Q10:Y10 R16:Y19 V13:X15 Q22:Y22 Q13:Q19">
    <cfRule type="expression" dxfId="782" priority="693">
      <formula>#REF!=0</formula>
    </cfRule>
  </conditionalFormatting>
  <conditionalFormatting sqref="W8 W13:X13 S8:U8">
    <cfRule type="expression" dxfId="781" priority="692">
      <formula>AB8=0</formula>
    </cfRule>
  </conditionalFormatting>
  <conditionalFormatting sqref="S13:W13 S8:X8">
    <cfRule type="expression" dxfId="780" priority="701">
      <formula>Z8=0</formula>
    </cfRule>
  </conditionalFormatting>
  <conditionalFormatting sqref="X13">
    <cfRule type="expression" dxfId="779" priority="702">
      <formula>AE13=0</formula>
    </cfRule>
  </conditionalFormatting>
  <conditionalFormatting sqref="Q7:U9">
    <cfRule type="expression" dxfId="778" priority="690">
      <formula>#REF!=0</formula>
    </cfRule>
  </conditionalFormatting>
  <conditionalFormatting sqref="Q12:U12">
    <cfRule type="expression" dxfId="777" priority="689">
      <formula>#REF!=0</formula>
    </cfRule>
  </conditionalFormatting>
  <conditionalFormatting sqref="Q14:U18">
    <cfRule type="expression" dxfId="776" priority="688">
      <formula>#REF!=0</formula>
    </cfRule>
  </conditionalFormatting>
  <conditionalFormatting sqref="Q13:U13 Q22:Y22">
    <cfRule type="expression" dxfId="775" priority="687">
      <formula>#REF!=0</formula>
    </cfRule>
  </conditionalFormatting>
  <conditionalFormatting sqref="Q15:U15 Q6:U6">
    <cfRule type="expression" dxfId="774" priority="686">
      <formula>#REF!=0</formula>
    </cfRule>
  </conditionalFormatting>
  <conditionalFormatting sqref="Q10:U10 Q16:U19 Q22:Y22">
    <cfRule type="expression" dxfId="773" priority="685">
      <formula>#REF!=0</formula>
    </cfRule>
  </conditionalFormatting>
  <conditionalFormatting sqref="G9">
    <cfRule type="expression" dxfId="772" priority="683">
      <formula>#REF!=0</formula>
    </cfRule>
  </conditionalFormatting>
  <conditionalFormatting sqref="G14:G18">
    <cfRule type="expression" dxfId="771" priority="682">
      <formula>#REF!=0</formula>
    </cfRule>
  </conditionalFormatting>
  <conditionalFormatting sqref="E22:G22">
    <cfRule type="expression" dxfId="770" priority="681">
      <formula>#REF!=0</formula>
    </cfRule>
  </conditionalFormatting>
  <conditionalFormatting sqref="X8">
    <cfRule type="expression" dxfId="769" priority="704">
      <formula>AG8=0</formula>
    </cfRule>
  </conditionalFormatting>
  <conditionalFormatting sqref="S13:U13">
    <cfRule type="expression" dxfId="768" priority="705">
      <formula>AB13=0</formula>
    </cfRule>
  </conditionalFormatting>
  <conditionalFormatting sqref="V8:X8 Q13:X13">
    <cfRule type="expression" dxfId="767" priority="706">
      <formula>AB8=0</formula>
    </cfRule>
  </conditionalFormatting>
  <conditionalFormatting sqref="X8 X13">
    <cfRule type="expression" dxfId="766" priority="707">
      <formula>Z8=0</formula>
    </cfRule>
  </conditionalFormatting>
  <conditionalFormatting sqref="Q8:U8">
    <cfRule type="expression" dxfId="765" priority="708">
      <formula>AB8=0</formula>
    </cfRule>
  </conditionalFormatting>
  <conditionalFormatting sqref="V8:X8">
    <cfRule type="expression" dxfId="764" priority="709">
      <formula>AA8=0</formula>
    </cfRule>
  </conditionalFormatting>
  <conditionalFormatting sqref="X13">
    <cfRule type="expression" dxfId="763" priority="710">
      <formula>AC13=0</formula>
    </cfRule>
  </conditionalFormatting>
  <conditionalFormatting sqref="U8">
    <cfRule type="expression" dxfId="762" priority="711">
      <formula>Z8=0</formula>
    </cfRule>
  </conditionalFormatting>
  <conditionalFormatting sqref="V13:W13 V8:W8">
    <cfRule type="expression" dxfId="761" priority="713">
      <formula>Z8=0</formula>
    </cfRule>
  </conditionalFormatting>
  <conditionalFormatting sqref="E7">
    <cfRule type="expression" dxfId="760" priority="680">
      <formula>#REF!=0</formula>
    </cfRule>
  </conditionalFormatting>
  <conditionalFormatting sqref="E7">
    <cfRule type="expression" dxfId="759" priority="679">
      <formula>#REF!=0</formula>
    </cfRule>
  </conditionalFormatting>
  <conditionalFormatting sqref="F7">
    <cfRule type="expression" dxfId="758" priority="677">
      <formula>#REF!=0</formula>
    </cfRule>
  </conditionalFormatting>
  <conditionalFormatting sqref="G7">
    <cfRule type="expression" dxfId="757" priority="676">
      <formula>#REF!=0</formula>
    </cfRule>
  </conditionalFormatting>
  <conditionalFormatting sqref="F7">
    <cfRule type="expression" dxfId="756" priority="678">
      <formula>#REF!=0</formula>
    </cfRule>
  </conditionalFormatting>
  <conditionalFormatting sqref="G7">
    <cfRule type="expression" dxfId="755" priority="675">
      <formula>#REF!=0</formula>
    </cfRule>
  </conditionalFormatting>
  <conditionalFormatting sqref="E8">
    <cfRule type="expression" dxfId="754" priority="674">
      <formula>#REF!=0</formula>
    </cfRule>
  </conditionalFormatting>
  <conditionalFormatting sqref="E8">
    <cfRule type="expression" dxfId="753" priority="673">
      <formula>#REF!=0</formula>
    </cfRule>
  </conditionalFormatting>
  <conditionalFormatting sqref="F8">
    <cfRule type="expression" dxfId="752" priority="671">
      <formula>#REF!=0</formula>
    </cfRule>
  </conditionalFormatting>
  <conditionalFormatting sqref="G8">
    <cfRule type="expression" dxfId="751" priority="670">
      <formula>#REF!=0</formula>
    </cfRule>
  </conditionalFormatting>
  <conditionalFormatting sqref="F8">
    <cfRule type="expression" dxfId="750" priority="672">
      <formula>#REF!=0</formula>
    </cfRule>
  </conditionalFormatting>
  <conditionalFormatting sqref="G8">
    <cfRule type="expression" dxfId="749" priority="669">
      <formula>#REF!=0</formula>
    </cfRule>
  </conditionalFormatting>
  <conditionalFormatting sqref="E11">
    <cfRule type="expression" dxfId="748" priority="668">
      <formula>#REF!=0</formula>
    </cfRule>
  </conditionalFormatting>
  <conditionalFormatting sqref="E11">
    <cfRule type="expression" dxfId="747" priority="667">
      <formula>#REF!=0</formula>
    </cfRule>
  </conditionalFormatting>
  <conditionalFormatting sqref="F11">
    <cfRule type="expression" dxfId="746" priority="665">
      <formula>#REF!=0</formula>
    </cfRule>
  </conditionalFormatting>
  <conditionalFormatting sqref="G11">
    <cfRule type="expression" dxfId="745" priority="664">
      <formula>#REF!=0</formula>
    </cfRule>
  </conditionalFormatting>
  <conditionalFormatting sqref="F11">
    <cfRule type="expression" dxfId="744" priority="666">
      <formula>#REF!=0</formula>
    </cfRule>
  </conditionalFormatting>
  <conditionalFormatting sqref="G11">
    <cfRule type="expression" dxfId="743" priority="663">
      <formula>#REF!=0</formula>
    </cfRule>
  </conditionalFormatting>
  <conditionalFormatting sqref="E12">
    <cfRule type="expression" dxfId="742" priority="662">
      <formula>#REF!=0</formula>
    </cfRule>
  </conditionalFormatting>
  <conditionalFormatting sqref="E12">
    <cfRule type="expression" dxfId="741" priority="661">
      <formula>#REF!=0</formula>
    </cfRule>
  </conditionalFormatting>
  <conditionalFormatting sqref="F12">
    <cfRule type="expression" dxfId="740" priority="659">
      <formula>#REF!=0</formula>
    </cfRule>
  </conditionalFormatting>
  <conditionalFormatting sqref="G12">
    <cfRule type="expression" dxfId="739" priority="658">
      <formula>#REF!=0</formula>
    </cfRule>
  </conditionalFormatting>
  <conditionalFormatting sqref="F12">
    <cfRule type="expression" dxfId="738" priority="660">
      <formula>#REF!=0</formula>
    </cfRule>
  </conditionalFormatting>
  <conditionalFormatting sqref="G12">
    <cfRule type="expression" dxfId="737" priority="657">
      <formula>#REF!=0</formula>
    </cfRule>
  </conditionalFormatting>
  <conditionalFormatting sqref="E13">
    <cfRule type="expression" dxfId="736" priority="656">
      <formula>#REF!=0</formula>
    </cfRule>
  </conditionalFormatting>
  <conditionalFormatting sqref="E13">
    <cfRule type="expression" dxfId="735" priority="655">
      <formula>#REF!=0</formula>
    </cfRule>
  </conditionalFormatting>
  <conditionalFormatting sqref="F13">
    <cfRule type="expression" dxfId="734" priority="653">
      <formula>#REF!=0</formula>
    </cfRule>
  </conditionalFormatting>
  <conditionalFormatting sqref="G13">
    <cfRule type="expression" dxfId="733" priority="652">
      <formula>#REF!=0</formula>
    </cfRule>
  </conditionalFormatting>
  <conditionalFormatting sqref="F13">
    <cfRule type="expression" dxfId="732" priority="654">
      <formula>#REF!=0</formula>
    </cfRule>
  </conditionalFormatting>
  <conditionalFormatting sqref="G13">
    <cfRule type="expression" dxfId="731" priority="651">
      <formula>#REF!=0</formula>
    </cfRule>
  </conditionalFormatting>
  <conditionalFormatting sqref="E20">
    <cfRule type="expression" dxfId="730" priority="650">
      <formula>#REF!=0</formula>
    </cfRule>
  </conditionalFormatting>
  <conditionalFormatting sqref="E20">
    <cfRule type="expression" dxfId="729" priority="649">
      <formula>#REF!=0</formula>
    </cfRule>
  </conditionalFormatting>
  <conditionalFormatting sqref="F20">
    <cfRule type="expression" dxfId="728" priority="647">
      <formula>#REF!=0</formula>
    </cfRule>
  </conditionalFormatting>
  <conditionalFormatting sqref="G20">
    <cfRule type="expression" dxfId="727" priority="646">
      <formula>#REF!=0</formula>
    </cfRule>
  </conditionalFormatting>
  <conditionalFormatting sqref="F20">
    <cfRule type="expression" dxfId="726" priority="648">
      <formula>#REF!=0</formula>
    </cfRule>
  </conditionalFormatting>
  <conditionalFormatting sqref="G20">
    <cfRule type="expression" dxfId="725" priority="645">
      <formula>#REF!=0</formula>
    </cfRule>
  </conditionalFormatting>
  <conditionalFormatting sqref="E21">
    <cfRule type="expression" dxfId="724" priority="644">
      <formula>#REF!=0</formula>
    </cfRule>
  </conditionalFormatting>
  <conditionalFormatting sqref="E21">
    <cfRule type="expression" dxfId="723" priority="643">
      <formula>#REF!=0</formula>
    </cfRule>
  </conditionalFormatting>
  <conditionalFormatting sqref="F21">
    <cfRule type="expression" dxfId="722" priority="641">
      <formula>#REF!=0</formula>
    </cfRule>
  </conditionalFormatting>
  <conditionalFormatting sqref="G21">
    <cfRule type="expression" dxfId="721" priority="640">
      <formula>#REF!=0</formula>
    </cfRule>
  </conditionalFormatting>
  <conditionalFormatting sqref="F21">
    <cfRule type="expression" dxfId="720" priority="642">
      <formula>#REF!=0</formula>
    </cfRule>
  </conditionalFormatting>
  <conditionalFormatting sqref="G21">
    <cfRule type="expression" dxfId="719" priority="639">
      <formula>#REF!=0</formula>
    </cfRule>
  </conditionalFormatting>
  <conditionalFormatting sqref="E16">
    <cfRule type="expression" dxfId="718" priority="638">
      <formula>#REF!=0</formula>
    </cfRule>
  </conditionalFormatting>
  <conditionalFormatting sqref="E16">
    <cfRule type="expression" dxfId="717" priority="637">
      <formula>#REF!=0</formula>
    </cfRule>
  </conditionalFormatting>
  <conditionalFormatting sqref="F16">
    <cfRule type="expression" dxfId="716" priority="635">
      <formula>#REF!=0</formula>
    </cfRule>
  </conditionalFormatting>
  <conditionalFormatting sqref="G16">
    <cfRule type="expression" dxfId="715" priority="634">
      <formula>#REF!=0</formula>
    </cfRule>
  </conditionalFormatting>
  <conditionalFormatting sqref="F16">
    <cfRule type="expression" dxfId="714" priority="636">
      <formula>#REF!=0</formula>
    </cfRule>
  </conditionalFormatting>
  <conditionalFormatting sqref="G16">
    <cfRule type="expression" dxfId="713" priority="633">
      <formula>#REF!=0</formula>
    </cfRule>
  </conditionalFormatting>
  <conditionalFormatting sqref="E17">
    <cfRule type="expression" dxfId="712" priority="632">
      <formula>#REF!=0</formula>
    </cfRule>
  </conditionalFormatting>
  <conditionalFormatting sqref="E17">
    <cfRule type="expression" dxfId="711" priority="631">
      <formula>#REF!=0</formula>
    </cfRule>
  </conditionalFormatting>
  <conditionalFormatting sqref="F17">
    <cfRule type="expression" dxfId="710" priority="629">
      <formula>#REF!=0</formula>
    </cfRule>
  </conditionalFormatting>
  <conditionalFormatting sqref="G17">
    <cfRule type="expression" dxfId="709" priority="628">
      <formula>#REF!=0</formula>
    </cfRule>
  </conditionalFormatting>
  <conditionalFormatting sqref="F17">
    <cfRule type="expression" dxfId="708" priority="630">
      <formula>#REF!=0</formula>
    </cfRule>
  </conditionalFormatting>
  <conditionalFormatting sqref="G17">
    <cfRule type="expression" dxfId="707" priority="627">
      <formula>#REF!=0</formula>
    </cfRule>
  </conditionalFormatting>
  <conditionalFormatting sqref="Q20:Y20">
    <cfRule type="expression" dxfId="706" priority="619">
      <formula>#REF!=0</formula>
    </cfRule>
  </conditionalFormatting>
  <conditionalFormatting sqref="Q20:Y20">
    <cfRule type="expression" dxfId="705" priority="618">
      <formula>#REF!=0</formula>
    </cfRule>
  </conditionalFormatting>
  <conditionalFormatting sqref="Q21:Y21">
    <cfRule type="expression" dxfId="704" priority="617">
      <formula>#REF!=0</formula>
    </cfRule>
  </conditionalFormatting>
  <conditionalFormatting sqref="Q21:Y21">
    <cfRule type="expression" dxfId="703" priority="616">
      <formula>#REF!=0</formula>
    </cfRule>
  </conditionalFormatting>
  <conditionalFormatting sqref="P14:P18">
    <cfRule type="expression" dxfId="702" priority="581">
      <formula>#REF!=0</formula>
    </cfRule>
  </conditionalFormatting>
  <conditionalFormatting sqref="P13 P22">
    <cfRule type="expression" dxfId="701" priority="580">
      <formula>#REF!=0</formula>
    </cfRule>
  </conditionalFormatting>
  <conditionalFormatting sqref="P15 P6">
    <cfRule type="expression" dxfId="700" priority="579">
      <formula>#REF!=0</formula>
    </cfRule>
  </conditionalFormatting>
  <conditionalFormatting sqref="P10 P16:P19 P22">
    <cfRule type="expression" dxfId="699" priority="578">
      <formula>#REF!=0</formula>
    </cfRule>
  </conditionalFormatting>
  <conditionalFormatting sqref="P21">
    <cfRule type="expression" dxfId="698" priority="575">
      <formula>#REF!=0</formula>
    </cfRule>
  </conditionalFormatting>
  <conditionalFormatting sqref="P21">
    <cfRule type="expression" dxfId="697" priority="574">
      <formula>#REF!=0</formula>
    </cfRule>
  </conditionalFormatting>
  <conditionalFormatting sqref="P7:P9">
    <cfRule type="expression" dxfId="696" priority="586">
      <formula>#REF!=0</formula>
    </cfRule>
  </conditionalFormatting>
  <conditionalFormatting sqref="P12">
    <cfRule type="expression" dxfId="695" priority="585">
      <formula>#REF!=0</formula>
    </cfRule>
  </conditionalFormatting>
  <conditionalFormatting sqref="P6 P10 P22 P13:P19">
    <cfRule type="expression" dxfId="694" priority="584">
      <formula>#REF!=0</formula>
    </cfRule>
  </conditionalFormatting>
  <conditionalFormatting sqref="P7:P9">
    <cfRule type="expression" dxfId="693" priority="583">
      <formula>#REF!=0</formula>
    </cfRule>
  </conditionalFormatting>
  <conditionalFormatting sqref="P12">
    <cfRule type="expression" dxfId="692" priority="582">
      <formula>#REF!=0</formula>
    </cfRule>
  </conditionalFormatting>
  <conditionalFormatting sqref="P13">
    <cfRule type="expression" dxfId="691" priority="588">
      <formula>AA13=0</formula>
    </cfRule>
  </conditionalFormatting>
  <conditionalFormatting sqref="P8">
    <cfRule type="expression" dxfId="690" priority="589">
      <formula>AA8=0</formula>
    </cfRule>
  </conditionalFormatting>
  <conditionalFormatting sqref="P20">
    <cfRule type="expression" dxfId="689" priority="577">
      <formula>#REF!=0</formula>
    </cfRule>
  </conditionalFormatting>
  <conditionalFormatting sqref="P20">
    <cfRule type="expression" dxfId="688" priority="576">
      <formula>#REF!=0</formula>
    </cfRule>
  </conditionalFormatting>
  <conditionalFormatting sqref="D13">
    <cfRule type="expression" dxfId="687" priority="548">
      <formula>#REF!=0</formula>
    </cfRule>
  </conditionalFormatting>
  <conditionalFormatting sqref="D13">
    <cfRule type="expression" dxfId="686" priority="547">
      <formula>#REF!=0</formula>
    </cfRule>
  </conditionalFormatting>
  <conditionalFormatting sqref="D16:D17">
    <cfRule type="expression" dxfId="685" priority="544">
      <formula>#REF!=0</formula>
    </cfRule>
  </conditionalFormatting>
  <conditionalFormatting sqref="D16:D17">
    <cfRule type="expression" dxfId="684" priority="543">
      <formula>#REF!=0</formula>
    </cfRule>
  </conditionalFormatting>
  <conditionalFormatting sqref="D20:D21">
    <cfRule type="expression" dxfId="683" priority="546">
      <formula>#REF!=0</formula>
    </cfRule>
  </conditionalFormatting>
  <conditionalFormatting sqref="D20:D21">
    <cfRule type="expression" dxfId="682" priority="545">
      <formula>#REF!=0</formula>
    </cfRule>
  </conditionalFormatting>
  <conditionalFormatting sqref="D17">
    <cfRule type="expression" dxfId="681" priority="542">
      <formula>#REF!=0</formula>
    </cfRule>
  </conditionalFormatting>
  <conditionalFormatting sqref="D17">
    <cfRule type="expression" dxfId="680" priority="541">
      <formula>#REF!=0</formula>
    </cfRule>
  </conditionalFormatting>
  <conditionalFormatting sqref="D9">
    <cfRule type="expression" dxfId="679" priority="560">
      <formula>#REF!=0</formula>
    </cfRule>
  </conditionalFormatting>
  <conditionalFormatting sqref="D14:D18">
    <cfRule type="expression" dxfId="678" priority="559">
      <formula>#REF!=0</formula>
    </cfRule>
  </conditionalFormatting>
  <conditionalFormatting sqref="D18">
    <cfRule type="expression" dxfId="677" priority="558">
      <formula>#REF!=0</formula>
    </cfRule>
  </conditionalFormatting>
  <conditionalFormatting sqref="D15 D6">
    <cfRule type="expression" dxfId="676" priority="557">
      <formula>#REF!=0</formula>
    </cfRule>
  </conditionalFormatting>
  <conditionalFormatting sqref="D10 D19">
    <cfRule type="expression" dxfId="675" priority="556">
      <formula>#REF!=0</formula>
    </cfRule>
  </conditionalFormatting>
  <conditionalFormatting sqref="D22">
    <cfRule type="expression" dxfId="674" priority="555">
      <formula>#REF!=0</formula>
    </cfRule>
  </conditionalFormatting>
  <conditionalFormatting sqref="D7:D8">
    <cfRule type="expression" dxfId="673" priority="554">
      <formula>#REF!=0</formula>
    </cfRule>
  </conditionalFormatting>
  <conditionalFormatting sqref="D7:D8">
    <cfRule type="expression" dxfId="672" priority="553">
      <formula>#REF!=0</formula>
    </cfRule>
  </conditionalFormatting>
  <conditionalFormatting sqref="D11:D13">
    <cfRule type="expression" dxfId="671" priority="552">
      <formula>#REF!=0</formula>
    </cfRule>
  </conditionalFormatting>
  <conditionalFormatting sqref="D11:D14">
    <cfRule type="expression" dxfId="670" priority="551">
      <formula>#REF!=0</formula>
    </cfRule>
  </conditionalFormatting>
  <conditionalFormatting sqref="D12">
    <cfRule type="expression" dxfId="669" priority="550">
      <formula>#REF!=0</formula>
    </cfRule>
  </conditionalFormatting>
  <conditionalFormatting sqref="D12">
    <cfRule type="expression" dxfId="668" priority="549">
      <formula>#REF!=0</formula>
    </cfRule>
  </conditionalFormatting>
  <conditionalFormatting sqref="O7:O9">
    <cfRule type="expression" dxfId="667" priority="537">
      <formula>#REF!=0</formula>
    </cfRule>
  </conditionalFormatting>
  <conditionalFormatting sqref="O12">
    <cfRule type="expression" dxfId="666" priority="536">
      <formula>#REF!=0</formula>
    </cfRule>
  </conditionalFormatting>
  <conditionalFormatting sqref="O6 O10 O22 O13:O19">
    <cfRule type="expression" dxfId="665" priority="535">
      <formula>#REF!=0</formula>
    </cfRule>
  </conditionalFormatting>
  <conditionalFormatting sqref="O7:O9">
    <cfRule type="expression" dxfId="664" priority="534">
      <formula>#REF!=0</formula>
    </cfRule>
  </conditionalFormatting>
  <conditionalFormatting sqref="O12">
    <cfRule type="expression" dxfId="663" priority="533">
      <formula>#REF!=0</formula>
    </cfRule>
  </conditionalFormatting>
  <conditionalFormatting sqref="O14:O18">
    <cfRule type="expression" dxfId="662" priority="532">
      <formula>#REF!=0</formula>
    </cfRule>
  </conditionalFormatting>
  <conditionalFormatting sqref="O13 O22">
    <cfRule type="expression" dxfId="661" priority="531">
      <formula>#REF!=0</formula>
    </cfRule>
  </conditionalFormatting>
  <conditionalFormatting sqref="O15 O6">
    <cfRule type="expression" dxfId="660" priority="530">
      <formula>#REF!=0</formula>
    </cfRule>
  </conditionalFormatting>
  <conditionalFormatting sqref="O10 O16:O19 O22">
    <cfRule type="expression" dxfId="659" priority="529">
      <formula>#REF!=0</formula>
    </cfRule>
  </conditionalFormatting>
  <conditionalFormatting sqref="O13">
    <cfRule type="expression" dxfId="658" priority="539">
      <formula>Z13=0</formula>
    </cfRule>
  </conditionalFormatting>
  <conditionalFormatting sqref="O8">
    <cfRule type="expression" dxfId="657" priority="540">
      <formula>Z8=0</formula>
    </cfRule>
  </conditionalFormatting>
  <conditionalFormatting sqref="O20">
    <cfRule type="expression" dxfId="656" priority="528">
      <formula>#REF!=0</formula>
    </cfRule>
  </conditionalFormatting>
  <conditionalFormatting sqref="O20">
    <cfRule type="expression" dxfId="655" priority="527">
      <formula>#REF!=0</formula>
    </cfRule>
  </conditionalFormatting>
  <conditionalFormatting sqref="O21">
    <cfRule type="expression" dxfId="654" priority="526">
      <formula>#REF!=0</formula>
    </cfRule>
  </conditionalFormatting>
  <conditionalFormatting sqref="O21">
    <cfRule type="expression" dxfId="653" priority="525">
      <formula>#REF!=0</formula>
    </cfRule>
  </conditionalFormatting>
  <conditionalFormatting sqref="N7:N9">
    <cfRule type="expression" dxfId="652" priority="508">
      <formula>#REF!=0</formula>
    </cfRule>
  </conditionalFormatting>
  <conditionalFormatting sqref="N12">
    <cfRule type="expression" dxfId="651" priority="507">
      <formula>#REF!=0</formula>
    </cfRule>
  </conditionalFormatting>
  <conditionalFormatting sqref="N6 N10 N22 N13:N19">
    <cfRule type="expression" dxfId="650" priority="506">
      <formula>#REF!=0</formula>
    </cfRule>
  </conditionalFormatting>
  <conditionalFormatting sqref="N7:N9">
    <cfRule type="expression" dxfId="649" priority="505">
      <formula>#REF!=0</formula>
    </cfRule>
  </conditionalFormatting>
  <conditionalFormatting sqref="N12">
    <cfRule type="expression" dxfId="648" priority="504">
      <formula>#REF!=0</formula>
    </cfRule>
  </conditionalFormatting>
  <conditionalFormatting sqref="N14:N18">
    <cfRule type="expression" dxfId="647" priority="503">
      <formula>#REF!=0</formula>
    </cfRule>
  </conditionalFormatting>
  <conditionalFormatting sqref="N13 N22">
    <cfRule type="expression" dxfId="646" priority="502">
      <formula>#REF!=0</formula>
    </cfRule>
  </conditionalFormatting>
  <conditionalFormatting sqref="N15 N6">
    <cfRule type="expression" dxfId="645" priority="501">
      <formula>#REF!=0</formula>
    </cfRule>
  </conditionalFormatting>
  <conditionalFormatting sqref="N10 N16:N19 N22">
    <cfRule type="expression" dxfId="644" priority="500">
      <formula>#REF!=0</formula>
    </cfRule>
  </conditionalFormatting>
  <conditionalFormatting sqref="N20">
    <cfRule type="expression" dxfId="643" priority="499">
      <formula>#REF!=0</formula>
    </cfRule>
  </conditionalFormatting>
  <conditionalFormatting sqref="N20">
    <cfRule type="expression" dxfId="642" priority="498">
      <formula>#REF!=0</formula>
    </cfRule>
  </conditionalFormatting>
  <conditionalFormatting sqref="N21">
    <cfRule type="expression" dxfId="641" priority="497">
      <formula>#REF!=0</formula>
    </cfRule>
  </conditionalFormatting>
  <conditionalFormatting sqref="N21">
    <cfRule type="expression" dxfId="640" priority="496">
      <formula>#REF!=0</formula>
    </cfRule>
  </conditionalFormatting>
  <conditionalFormatting sqref="R8:U8 R13:U13">
    <cfRule type="expression" dxfId="639" priority="454">
      <formula>Z8=0</formula>
    </cfRule>
  </conditionalFormatting>
  <conditionalFormatting sqref="N8:Q8 N13:Q13">
    <cfRule type="expression" dxfId="638" priority="718">
      <formula>#REF!=0</formula>
    </cfRule>
  </conditionalFormatting>
  <conditionalFormatting sqref="R13 R8">
    <cfRule type="expression" dxfId="637" priority="722">
      <formula>#REF!=0</formula>
    </cfRule>
  </conditionalFormatting>
  <conditionalFormatting sqref="H8 H13">
    <cfRule type="expression" dxfId="636" priority="724">
      <formula>#REF!=0</formula>
    </cfRule>
  </conditionalFormatting>
  <conditionalFormatting sqref="N13 N8">
    <cfRule type="expression" dxfId="635" priority="737">
      <formula>#REF!=0</formula>
    </cfRule>
  </conditionalFormatting>
  <conditionalFormatting sqref="M7:M9">
    <cfRule type="expression" dxfId="634" priority="261">
      <formula>#REF!=0</formula>
    </cfRule>
  </conditionalFormatting>
  <conditionalFormatting sqref="M12">
    <cfRule type="expression" dxfId="633" priority="260">
      <formula>#REF!=0</formula>
    </cfRule>
  </conditionalFormatting>
  <conditionalFormatting sqref="M6 M10 M22 M13 M15:M19">
    <cfRule type="expression" dxfId="632" priority="259">
      <formula>#REF!=0</formula>
    </cfRule>
  </conditionalFormatting>
  <conditionalFormatting sqref="M7:M9">
    <cfRule type="expression" dxfId="631" priority="258">
      <formula>#REF!=0</formula>
    </cfRule>
  </conditionalFormatting>
  <conditionalFormatting sqref="M12">
    <cfRule type="expression" dxfId="630" priority="257">
      <formula>#REF!=0</formula>
    </cfRule>
  </conditionalFormatting>
  <conditionalFormatting sqref="M15:M18">
    <cfRule type="expression" dxfId="629" priority="256">
      <formula>#REF!=0</formula>
    </cfRule>
  </conditionalFormatting>
  <conditionalFormatting sqref="M13 M22">
    <cfRule type="expression" dxfId="628" priority="255">
      <formula>#REF!=0</formula>
    </cfRule>
  </conditionalFormatting>
  <conditionalFormatting sqref="M15 M6">
    <cfRule type="expression" dxfId="627" priority="254">
      <formula>#REF!=0</formula>
    </cfRule>
  </conditionalFormatting>
  <conditionalFormatting sqref="M10 M16:M19 M22">
    <cfRule type="expression" dxfId="626" priority="253">
      <formula>#REF!=0</formula>
    </cfRule>
  </conditionalFormatting>
  <conditionalFormatting sqref="M8 M13">
    <cfRule type="expression" dxfId="625" priority="262">
      <formula>#REF!=0</formula>
    </cfRule>
  </conditionalFormatting>
  <conditionalFormatting sqref="M13 M8">
    <cfRule type="expression" dxfId="624" priority="263">
      <formula>#REF!=0</formula>
    </cfRule>
  </conditionalFormatting>
  <conditionalFormatting sqref="R11:U11">
    <cfRule type="expression" dxfId="623" priority="215">
      <formula>#REF!=0</formula>
    </cfRule>
  </conditionalFormatting>
  <conditionalFormatting sqref="Q11">
    <cfRule type="expression" dxfId="622" priority="214">
      <formula>#REF!=0</formula>
    </cfRule>
  </conditionalFormatting>
  <conditionalFormatting sqref="Q11:U11">
    <cfRule type="expression" dxfId="621" priority="213">
      <formula>#REF!=0</formula>
    </cfRule>
  </conditionalFormatting>
  <conditionalFormatting sqref="P11">
    <cfRule type="expression" dxfId="620" priority="212">
      <formula>#REF!=0</formula>
    </cfRule>
  </conditionalFormatting>
  <conditionalFormatting sqref="P11">
    <cfRule type="expression" dxfId="619" priority="211">
      <formula>#REF!=0</formula>
    </cfRule>
  </conditionalFormatting>
  <conditionalFormatting sqref="O11">
    <cfRule type="expression" dxfId="618" priority="210">
      <formula>#REF!=0</formula>
    </cfRule>
  </conditionalFormatting>
  <conditionalFormatting sqref="O11">
    <cfRule type="expression" dxfId="617" priority="209">
      <formula>#REF!=0</formula>
    </cfRule>
  </conditionalFormatting>
  <conditionalFormatting sqref="N11">
    <cfRule type="expression" dxfId="616" priority="208">
      <formula>#REF!=0</formula>
    </cfRule>
  </conditionalFormatting>
  <conditionalFormatting sqref="N11">
    <cfRule type="expression" dxfId="615" priority="207">
      <formula>#REF!=0</formula>
    </cfRule>
  </conditionalFormatting>
  <conditionalFormatting sqref="V11:Y11">
    <cfRule type="expression" dxfId="614" priority="206">
      <formula>#REF!=0</formula>
    </cfRule>
  </conditionalFormatting>
  <conditionalFormatting sqref="V11:X11">
    <cfRule type="expression" dxfId="613" priority="205">
      <formula>#REF!=0</formula>
    </cfRule>
  </conditionalFormatting>
  <conditionalFormatting sqref="Y11">
    <cfRule type="expression" dxfId="612" priority="204">
      <formula>#REF!=0</formula>
    </cfRule>
  </conditionalFormatting>
  <conditionalFormatting sqref="M11">
    <cfRule type="expression" dxfId="611" priority="203">
      <formula>#REF!=0</formula>
    </cfRule>
  </conditionalFormatting>
  <conditionalFormatting sqref="M11">
    <cfRule type="expression" dxfId="610" priority="202">
      <formula>#REF!=0</formula>
    </cfRule>
  </conditionalFormatting>
  <conditionalFormatting sqref="M14">
    <cfRule type="expression" dxfId="609" priority="198">
      <formula>#REF!=0</formula>
    </cfRule>
  </conditionalFormatting>
  <conditionalFormatting sqref="M14">
    <cfRule type="expression" dxfId="608" priority="197">
      <formula>#REF!=0</formula>
    </cfRule>
  </conditionalFormatting>
  <conditionalFormatting sqref="L7:L9">
    <cfRule type="expression" dxfId="607" priority="177">
      <formula>#REF!=0</formula>
    </cfRule>
  </conditionalFormatting>
  <conditionalFormatting sqref="L12">
    <cfRule type="expression" dxfId="606" priority="176">
      <formula>#REF!=0</formula>
    </cfRule>
  </conditionalFormatting>
  <conditionalFormatting sqref="L6 L10 L22 L13 L15:L19">
    <cfRule type="expression" dxfId="605" priority="175">
      <formula>#REF!=0</formula>
    </cfRule>
  </conditionalFormatting>
  <conditionalFormatting sqref="L7:L9">
    <cfRule type="expression" dxfId="604" priority="174">
      <formula>#REF!=0</formula>
    </cfRule>
  </conditionalFormatting>
  <conditionalFormatting sqref="L12">
    <cfRule type="expression" dxfId="603" priority="173">
      <formula>#REF!=0</formula>
    </cfRule>
  </conditionalFormatting>
  <conditionalFormatting sqref="L15:L18">
    <cfRule type="expression" dxfId="602" priority="172">
      <formula>#REF!=0</formula>
    </cfRule>
  </conditionalFormatting>
  <conditionalFormatting sqref="L13 L22">
    <cfRule type="expression" dxfId="601" priority="171">
      <formula>#REF!=0</formula>
    </cfRule>
  </conditionalFormatting>
  <conditionalFormatting sqref="L15 L6">
    <cfRule type="expression" dxfId="600" priority="170">
      <formula>#REF!=0</formula>
    </cfRule>
  </conditionalFormatting>
  <conditionalFormatting sqref="L10 L16:L19 L22">
    <cfRule type="expression" dxfId="599" priority="169">
      <formula>#REF!=0</formula>
    </cfRule>
  </conditionalFormatting>
  <conditionalFormatting sqref="L8 L13">
    <cfRule type="expression" dxfId="598" priority="178">
      <formula>#REF!=0</formula>
    </cfRule>
  </conditionalFormatting>
  <conditionalFormatting sqref="L13 L8">
    <cfRule type="expression" dxfId="597" priority="179">
      <formula>#REF!=0</formula>
    </cfRule>
  </conditionalFormatting>
  <conditionalFormatting sqref="L11">
    <cfRule type="expression" dxfId="596" priority="164">
      <formula>#REF!=0</formula>
    </cfRule>
  </conditionalFormatting>
  <conditionalFormatting sqref="L11">
    <cfRule type="expression" dxfId="595" priority="163">
      <formula>#REF!=0</formula>
    </cfRule>
  </conditionalFormatting>
  <conditionalFormatting sqref="L14">
    <cfRule type="expression" dxfId="594" priority="162">
      <formula>#REF!=0</formula>
    </cfRule>
  </conditionalFormatting>
  <conditionalFormatting sqref="L14">
    <cfRule type="expression" dxfId="593" priority="161">
      <formula>#REF!=0</formula>
    </cfRule>
  </conditionalFormatting>
  <conditionalFormatting sqref="I6">
    <cfRule type="expression" dxfId="592" priority="144">
      <formula>#REF!=0</formula>
    </cfRule>
  </conditionalFormatting>
  <conditionalFormatting sqref="K7:K9">
    <cfRule type="expression" dxfId="591" priority="125">
      <formula>#REF!=0</formula>
    </cfRule>
  </conditionalFormatting>
  <conditionalFormatting sqref="K12">
    <cfRule type="expression" dxfId="590" priority="124">
      <formula>#REF!=0</formula>
    </cfRule>
  </conditionalFormatting>
  <conditionalFormatting sqref="K6 K10 K22 K13 K15:K19">
    <cfRule type="expression" dxfId="589" priority="123">
      <formula>#REF!=0</formula>
    </cfRule>
  </conditionalFormatting>
  <conditionalFormatting sqref="K7:K9">
    <cfRule type="expression" dxfId="588" priority="122">
      <formula>#REF!=0</formula>
    </cfRule>
  </conditionalFormatting>
  <conditionalFormatting sqref="K12">
    <cfRule type="expression" dxfId="587" priority="121">
      <formula>#REF!=0</formula>
    </cfRule>
  </conditionalFormatting>
  <conditionalFormatting sqref="K15:K18">
    <cfRule type="expression" dxfId="586" priority="120">
      <formula>#REF!=0</formula>
    </cfRule>
  </conditionalFormatting>
  <conditionalFormatting sqref="K13 K22">
    <cfRule type="expression" dxfId="585" priority="119">
      <formula>#REF!=0</formula>
    </cfRule>
  </conditionalFormatting>
  <conditionalFormatting sqref="K15 K6">
    <cfRule type="expression" dxfId="584" priority="118">
      <formula>#REF!=0</formula>
    </cfRule>
  </conditionalFormatting>
  <conditionalFormatting sqref="K10 K16:K19 K22">
    <cfRule type="expression" dxfId="583" priority="117">
      <formula>#REF!=0</formula>
    </cfRule>
  </conditionalFormatting>
  <conditionalFormatting sqref="K8 K13">
    <cfRule type="expression" dxfId="582" priority="126">
      <formula>#REF!=0</formula>
    </cfRule>
  </conditionalFormatting>
  <conditionalFormatting sqref="K13 K8">
    <cfRule type="expression" dxfId="581" priority="127">
      <formula>#REF!=0</formula>
    </cfRule>
  </conditionalFormatting>
  <conditionalFormatting sqref="K11">
    <cfRule type="expression" dxfId="580" priority="112">
      <formula>#REF!=0</formula>
    </cfRule>
  </conditionalFormatting>
  <conditionalFormatting sqref="K11">
    <cfRule type="expression" dxfId="579" priority="111">
      <formula>#REF!=0</formula>
    </cfRule>
  </conditionalFormatting>
  <conditionalFormatting sqref="K14">
    <cfRule type="expression" dxfId="578" priority="110">
      <formula>#REF!=0</formula>
    </cfRule>
  </conditionalFormatting>
  <conditionalFormatting sqref="K14">
    <cfRule type="expression" dxfId="577" priority="109">
      <formula>#REF!=0</formula>
    </cfRule>
  </conditionalFormatting>
  <conditionalFormatting sqref="K21:M21">
    <cfRule type="expression" dxfId="576" priority="97">
      <formula>#REF!=0</formula>
    </cfRule>
  </conditionalFormatting>
  <conditionalFormatting sqref="K21:M21">
    <cfRule type="expression" dxfId="575" priority="96">
      <formula>#REF!=0</formula>
    </cfRule>
  </conditionalFormatting>
  <conditionalFormatting sqref="K20:M20">
    <cfRule type="expression" dxfId="574" priority="92">
      <formula>#REF!=0</formula>
    </cfRule>
  </conditionalFormatting>
  <conditionalFormatting sqref="K20:M20">
    <cfRule type="expression" dxfId="573" priority="91">
      <formula>#REF!=0</formula>
    </cfRule>
  </conditionalFormatting>
  <conditionalFormatting sqref="J7:J9">
    <cfRule type="expression" dxfId="572" priority="85">
      <formula>#REF!=0</formula>
    </cfRule>
  </conditionalFormatting>
  <conditionalFormatting sqref="J12">
    <cfRule type="expression" dxfId="571" priority="84">
      <formula>#REF!=0</formula>
    </cfRule>
  </conditionalFormatting>
  <conditionalFormatting sqref="J6 J10 J22 J13 J15:J19">
    <cfRule type="expression" dxfId="570" priority="83">
      <formula>#REF!=0</formula>
    </cfRule>
  </conditionalFormatting>
  <conditionalFormatting sqref="J7:J9">
    <cfRule type="expression" dxfId="569" priority="82">
      <formula>#REF!=0</formula>
    </cfRule>
  </conditionalFormatting>
  <conditionalFormatting sqref="J12">
    <cfRule type="expression" dxfId="568" priority="81">
      <formula>#REF!=0</formula>
    </cfRule>
  </conditionalFormatting>
  <conditionalFormatting sqref="J15:J18">
    <cfRule type="expression" dxfId="567" priority="80">
      <formula>#REF!=0</formula>
    </cfRule>
  </conditionalFormatting>
  <conditionalFormatting sqref="J13 J22">
    <cfRule type="expression" dxfId="566" priority="79">
      <formula>#REF!=0</formula>
    </cfRule>
  </conditionalFormatting>
  <conditionalFormatting sqref="J15 J6">
    <cfRule type="expression" dxfId="565" priority="78">
      <formula>#REF!=0</formula>
    </cfRule>
  </conditionalFormatting>
  <conditionalFormatting sqref="J10 J16:J19 J22">
    <cfRule type="expression" dxfId="564" priority="77">
      <formula>#REF!=0</formula>
    </cfRule>
  </conditionalFormatting>
  <conditionalFormatting sqref="J8 J13">
    <cfRule type="expression" dxfId="563" priority="86">
      <formula>#REF!=0</formula>
    </cfRule>
  </conditionalFormatting>
  <conditionalFormatting sqref="J13 J8">
    <cfRule type="expression" dxfId="562" priority="87">
      <formula>#REF!=0</formula>
    </cfRule>
  </conditionalFormatting>
  <conditionalFormatting sqref="J11">
    <cfRule type="expression" dxfId="561" priority="76">
      <formula>#REF!=0</formula>
    </cfRule>
  </conditionalFormatting>
  <conditionalFormatting sqref="J11">
    <cfRule type="expression" dxfId="560" priority="75">
      <formula>#REF!=0</formula>
    </cfRule>
  </conditionalFormatting>
  <conditionalFormatting sqref="J14">
    <cfRule type="expression" dxfId="559" priority="74">
      <formula>#REF!=0</formula>
    </cfRule>
  </conditionalFormatting>
  <conditionalFormatting sqref="J14">
    <cfRule type="expression" dxfId="558" priority="73">
      <formula>#REF!=0</formula>
    </cfRule>
  </conditionalFormatting>
  <conditionalFormatting sqref="J21">
    <cfRule type="expression" dxfId="557" priority="72">
      <formula>#REF!=0</formula>
    </cfRule>
  </conditionalFormatting>
  <conditionalFormatting sqref="J21">
    <cfRule type="expression" dxfId="556" priority="71">
      <formula>#REF!=0</formula>
    </cfRule>
  </conditionalFormatting>
  <conditionalFormatting sqref="J20">
    <cfRule type="expression" dxfId="555" priority="70">
      <formula>#REF!=0</formula>
    </cfRule>
  </conditionalFormatting>
  <conditionalFormatting sqref="J20">
    <cfRule type="expression" dxfId="554" priority="69">
      <formula>#REF!=0</formula>
    </cfRule>
  </conditionalFormatting>
  <conditionalFormatting sqref="I8">
    <cfRule type="expression" dxfId="553" priority="62">
      <formula>T8=0</formula>
    </cfRule>
  </conditionalFormatting>
  <conditionalFormatting sqref="I7:I9">
    <cfRule type="expression" dxfId="552" priority="61">
      <formula>#REF!=0</formula>
    </cfRule>
  </conditionalFormatting>
  <conditionalFormatting sqref="I15:I18">
    <cfRule type="expression" dxfId="551" priority="60">
      <formula>#REF!=0</formula>
    </cfRule>
  </conditionalFormatting>
  <conditionalFormatting sqref="I22">
    <cfRule type="expression" dxfId="550" priority="59">
      <formula>#REF!=0</formula>
    </cfRule>
  </conditionalFormatting>
  <conditionalFormatting sqref="I15">
    <cfRule type="expression" dxfId="549" priority="58">
      <formula>#REF!=0</formula>
    </cfRule>
  </conditionalFormatting>
  <conditionalFormatting sqref="I10 I18:I19 I22">
    <cfRule type="expression" dxfId="548" priority="57">
      <formula>#REF!=0</formula>
    </cfRule>
  </conditionalFormatting>
  <conditionalFormatting sqref="I15:I18">
    <cfRule type="expression" dxfId="547" priority="56">
      <formula>#REF!=0</formula>
    </cfRule>
  </conditionalFormatting>
  <conditionalFormatting sqref="I9">
    <cfRule type="expression" dxfId="546" priority="55">
      <formula>#REF!=0</formula>
    </cfRule>
  </conditionalFormatting>
  <conditionalFormatting sqref="I16">
    <cfRule type="expression" dxfId="545" priority="54">
      <formula>#REF!=0</formula>
    </cfRule>
  </conditionalFormatting>
  <conditionalFormatting sqref="I18">
    <cfRule type="expression" dxfId="544" priority="53">
      <formula>#REF!=0</formula>
    </cfRule>
  </conditionalFormatting>
  <conditionalFormatting sqref="I17">
    <cfRule type="expression" dxfId="543" priority="52">
      <formula>#REF!=0</formula>
    </cfRule>
  </conditionalFormatting>
  <conditionalFormatting sqref="I14">
    <cfRule type="expression" dxfId="542" priority="51">
      <formula>#REF!=0</formula>
    </cfRule>
  </conditionalFormatting>
  <conditionalFormatting sqref="I14">
    <cfRule type="expression" dxfId="541" priority="50">
      <formula>#REF!=0</formula>
    </cfRule>
  </conditionalFormatting>
  <conditionalFormatting sqref="I11">
    <cfRule type="expression" dxfId="540" priority="49">
      <formula>#REF!=0</formula>
    </cfRule>
  </conditionalFormatting>
  <conditionalFormatting sqref="I12">
    <cfRule type="expression" dxfId="539" priority="48">
      <formula>#REF!=0</formula>
    </cfRule>
  </conditionalFormatting>
  <conditionalFormatting sqref="I13">
    <cfRule type="expression" dxfId="538" priority="47">
      <formula>#REF!=0</formula>
    </cfRule>
  </conditionalFormatting>
  <conditionalFormatting sqref="I21">
    <cfRule type="expression" dxfId="537" priority="46">
      <formula>#REF!=0</formula>
    </cfRule>
  </conditionalFormatting>
  <conditionalFormatting sqref="I21">
    <cfRule type="expression" dxfId="536" priority="45">
      <formula>#REF!=0</formula>
    </cfRule>
  </conditionalFormatting>
  <conditionalFormatting sqref="I21">
    <cfRule type="expression" dxfId="535" priority="44">
      <formula>#REF!=0</formula>
    </cfRule>
  </conditionalFormatting>
  <conditionalFormatting sqref="I20">
    <cfRule type="expression" dxfId="534" priority="43">
      <formula>#REF!=0</formula>
    </cfRule>
  </conditionalFormatting>
  <conditionalFormatting sqref="I20">
    <cfRule type="expression" dxfId="533" priority="42">
      <formula>#REF!=0</formula>
    </cfRule>
  </conditionalFormatting>
  <conditionalFormatting sqref="I20">
    <cfRule type="expression" dxfId="532" priority="41">
      <formula>#REF!=0</formula>
    </cfRule>
  </conditionalFormatting>
  <conditionalFormatting sqref="C13">
    <cfRule type="expression" dxfId="531" priority="28">
      <formula>#REF!=0</formula>
    </cfRule>
  </conditionalFormatting>
  <conditionalFormatting sqref="C13">
    <cfRule type="expression" dxfId="530" priority="27">
      <formula>#REF!=0</formula>
    </cfRule>
  </conditionalFormatting>
  <conditionalFormatting sqref="C16:C17">
    <cfRule type="expression" dxfId="529" priority="24">
      <formula>#REF!=0</formula>
    </cfRule>
  </conditionalFormatting>
  <conditionalFormatting sqref="C16:C17">
    <cfRule type="expression" dxfId="528" priority="23">
      <formula>#REF!=0</formula>
    </cfRule>
  </conditionalFormatting>
  <conditionalFormatting sqref="C20:C21">
    <cfRule type="expression" dxfId="527" priority="26">
      <formula>#REF!=0</formula>
    </cfRule>
  </conditionalFormatting>
  <conditionalFormatting sqref="C20:C21">
    <cfRule type="expression" dxfId="526" priority="25">
      <formula>#REF!=0</formula>
    </cfRule>
  </conditionalFormatting>
  <conditionalFormatting sqref="C17">
    <cfRule type="expression" dxfId="525" priority="22">
      <formula>#REF!=0</formula>
    </cfRule>
  </conditionalFormatting>
  <conditionalFormatting sqref="C17">
    <cfRule type="expression" dxfId="524" priority="21">
      <formula>#REF!=0</formula>
    </cfRule>
  </conditionalFormatting>
  <conditionalFormatting sqref="C9">
    <cfRule type="expression" dxfId="523" priority="40">
      <formula>#REF!=0</formula>
    </cfRule>
  </conditionalFormatting>
  <conditionalFormatting sqref="C14:C18">
    <cfRule type="expression" dxfId="522" priority="39">
      <formula>#REF!=0</formula>
    </cfRule>
  </conditionalFormatting>
  <conditionalFormatting sqref="C18">
    <cfRule type="expression" dxfId="521" priority="38">
      <formula>#REF!=0</formula>
    </cfRule>
  </conditionalFormatting>
  <conditionalFormatting sqref="C15 C6">
    <cfRule type="expression" dxfId="520" priority="37">
      <formula>#REF!=0</formula>
    </cfRule>
  </conditionalFormatting>
  <conditionalFormatting sqref="C10 C19">
    <cfRule type="expression" dxfId="519" priority="36">
      <formula>#REF!=0</formula>
    </cfRule>
  </conditionalFormatting>
  <conditionalFormatting sqref="C22">
    <cfRule type="expression" dxfId="518" priority="35">
      <formula>#REF!=0</formula>
    </cfRule>
  </conditionalFormatting>
  <conditionalFormatting sqref="C7:C8">
    <cfRule type="expression" dxfId="517" priority="34">
      <formula>#REF!=0</formula>
    </cfRule>
  </conditionalFormatting>
  <conditionalFormatting sqref="C7:C8">
    <cfRule type="expression" dxfId="516" priority="33">
      <formula>#REF!=0</formula>
    </cfRule>
  </conditionalFormatting>
  <conditionalFormatting sqref="C11:C13">
    <cfRule type="expression" dxfId="515" priority="32">
      <formula>#REF!=0</formula>
    </cfRule>
  </conditionalFormatting>
  <conditionalFormatting sqref="C11:C14">
    <cfRule type="expression" dxfId="514" priority="31">
      <formula>#REF!=0</formula>
    </cfRule>
  </conditionalFormatting>
  <conditionalFormatting sqref="C12">
    <cfRule type="expression" dxfId="513" priority="30">
      <formula>#REF!=0</formula>
    </cfRule>
  </conditionalFormatting>
  <conditionalFormatting sqref="C12">
    <cfRule type="expression" dxfId="512" priority="29">
      <formula>#REF!=0</formula>
    </cfRule>
  </conditionalFormatting>
  <conditionalFormatting sqref="B13">
    <cfRule type="expression" dxfId="511" priority="8">
      <formula>#REF!=0</formula>
    </cfRule>
  </conditionalFormatting>
  <conditionalFormatting sqref="B13">
    <cfRule type="expression" dxfId="510" priority="7">
      <formula>#REF!=0</formula>
    </cfRule>
  </conditionalFormatting>
  <conditionalFormatting sqref="B16:B17">
    <cfRule type="expression" dxfId="509" priority="4">
      <formula>#REF!=0</formula>
    </cfRule>
  </conditionalFormatting>
  <conditionalFormatting sqref="B16:B17">
    <cfRule type="expression" dxfId="508" priority="3">
      <formula>#REF!=0</formula>
    </cfRule>
  </conditionalFormatting>
  <conditionalFormatting sqref="B20:B21">
    <cfRule type="expression" dxfId="507" priority="6">
      <formula>#REF!=0</formula>
    </cfRule>
  </conditionalFormatting>
  <conditionalFormatting sqref="B20:B21">
    <cfRule type="expression" dxfId="506" priority="5">
      <formula>#REF!=0</formula>
    </cfRule>
  </conditionalFormatting>
  <conditionalFormatting sqref="B17">
    <cfRule type="expression" dxfId="505" priority="2">
      <formula>#REF!=0</formula>
    </cfRule>
  </conditionalFormatting>
  <conditionalFormatting sqref="B17">
    <cfRule type="expression" dxfId="504" priority="1">
      <formula>#REF!=0</formula>
    </cfRule>
  </conditionalFormatting>
  <conditionalFormatting sqref="B9">
    <cfRule type="expression" dxfId="503" priority="20">
      <formula>#REF!=0</formula>
    </cfRule>
  </conditionalFormatting>
  <conditionalFormatting sqref="B14:B18">
    <cfRule type="expression" dxfId="502" priority="19">
      <formula>#REF!=0</formula>
    </cfRule>
  </conditionalFormatting>
  <conditionalFormatting sqref="B18">
    <cfRule type="expression" dxfId="501" priority="18">
      <formula>#REF!=0</formula>
    </cfRule>
  </conditionalFormatting>
  <conditionalFormatting sqref="B15 B6">
    <cfRule type="expression" dxfId="500" priority="17">
      <formula>#REF!=0</formula>
    </cfRule>
  </conditionalFormatting>
  <conditionalFormatting sqref="B10 B19">
    <cfRule type="expression" dxfId="499" priority="16">
      <formula>#REF!=0</formula>
    </cfRule>
  </conditionalFormatting>
  <conditionalFormatting sqref="B22">
    <cfRule type="expression" dxfId="498" priority="15">
      <formula>#REF!=0</formula>
    </cfRule>
  </conditionalFormatting>
  <conditionalFormatting sqref="B7:B8">
    <cfRule type="expression" dxfId="497" priority="14">
      <formula>#REF!=0</formula>
    </cfRule>
  </conditionalFormatting>
  <conditionalFormatting sqref="B7:B8">
    <cfRule type="expression" dxfId="496" priority="13">
      <formula>#REF!=0</formula>
    </cfRule>
  </conditionalFormatting>
  <conditionalFormatting sqref="B11:B13">
    <cfRule type="expression" dxfId="495" priority="12">
      <formula>#REF!=0</formula>
    </cfRule>
  </conditionalFormatting>
  <conditionalFormatting sqref="B11:B14">
    <cfRule type="expression" dxfId="494" priority="11">
      <formula>#REF!=0</formula>
    </cfRule>
  </conditionalFormatting>
  <conditionalFormatting sqref="B12">
    <cfRule type="expression" dxfId="493" priority="10">
      <formula>#REF!=0</formula>
    </cfRule>
  </conditionalFormatting>
  <conditionalFormatting sqref="B12">
    <cfRule type="expression" dxfId="492" priority="9">
      <formula>#REF!=0</formula>
    </cfRule>
  </conditionalFormatting>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20519-405E-4A5B-BB2A-00AB12371DDC}">
  <sheetPr>
    <tabColor rgb="FF4057E3"/>
    <outlinePr summaryRight="0"/>
  </sheetPr>
  <dimension ref="A1:AH32"/>
  <sheetViews>
    <sheetView showGridLines="0" zoomScale="80" zoomScaleNormal="80" zoomScaleSheetLayoutView="50" workbookViewId="0"/>
  </sheetViews>
  <sheetFormatPr defaultColWidth="9.42578125" defaultRowHeight="12.75"/>
  <cols>
    <col min="1" max="1" width="52.42578125" style="131" customWidth="1"/>
    <col min="2" max="7" width="13" style="131" customWidth="1"/>
    <col min="8" max="16" width="13" style="10" customWidth="1"/>
    <col min="17" max="21" width="13" style="131" customWidth="1"/>
    <col min="22" max="32" width="12.5703125" style="131" customWidth="1"/>
    <col min="33" max="45" width="9.5703125" style="131" customWidth="1"/>
    <col min="46" max="16384" width="9.42578125" style="131"/>
  </cols>
  <sheetData>
    <row r="1" spans="1:34" ht="39.75" customHeight="1">
      <c r="A1" s="78" t="s">
        <v>9</v>
      </c>
      <c r="G1" s="14"/>
      <c r="V1" s="143"/>
      <c r="W1" s="178"/>
      <c r="X1" s="178"/>
      <c r="Y1" s="178"/>
      <c r="Z1" s="178"/>
      <c r="AA1" s="178"/>
      <c r="AB1" s="178"/>
      <c r="AC1" s="178"/>
      <c r="AD1" s="178"/>
      <c r="AE1" s="178"/>
      <c r="AF1" s="178"/>
    </row>
    <row r="2" spans="1:34" ht="39.75" customHeight="1" thickBot="1">
      <c r="A2" s="822" t="s">
        <v>659</v>
      </c>
      <c r="B2" s="822"/>
      <c r="C2" s="822"/>
      <c r="D2" s="822"/>
      <c r="E2" s="822"/>
      <c r="F2" s="822"/>
      <c r="G2" s="822"/>
      <c r="H2" s="822"/>
      <c r="I2" s="822"/>
      <c r="J2" s="822"/>
      <c r="K2" s="822"/>
      <c r="L2" s="822"/>
      <c r="M2" s="822"/>
      <c r="N2" s="822"/>
      <c r="O2" s="822"/>
      <c r="P2" s="822"/>
      <c r="Q2" s="822"/>
      <c r="R2" s="822"/>
      <c r="S2" s="822"/>
      <c r="T2" s="822"/>
      <c r="U2" s="822"/>
      <c r="V2" s="143"/>
      <c r="W2" s="178"/>
      <c r="X2" s="178"/>
      <c r="Y2" s="178"/>
      <c r="Z2" s="178"/>
      <c r="AA2" s="178"/>
      <c r="AB2" s="178"/>
      <c r="AC2" s="178"/>
      <c r="AD2" s="178"/>
      <c r="AE2" s="178"/>
      <c r="AF2" s="178"/>
    </row>
    <row r="3" spans="1:34">
      <c r="F3" s="159"/>
      <c r="V3" s="143"/>
      <c r="W3" s="178"/>
      <c r="X3" s="178"/>
      <c r="Y3" s="178"/>
      <c r="Z3" s="178"/>
      <c r="AA3" s="178"/>
      <c r="AB3" s="178"/>
      <c r="AC3" s="178"/>
      <c r="AD3" s="178"/>
      <c r="AE3" s="178"/>
      <c r="AF3" s="178"/>
    </row>
    <row r="4" spans="1:34" s="134" customFormat="1">
      <c r="A4" s="719" t="s">
        <v>418</v>
      </c>
      <c r="G4" s="13"/>
      <c r="Q4" s="131"/>
      <c r="V4" s="143"/>
      <c r="W4" s="178"/>
      <c r="X4" s="178"/>
      <c r="Y4" s="178"/>
      <c r="Z4" s="178"/>
      <c r="AA4" s="178"/>
      <c r="AB4" s="178"/>
      <c r="AC4" s="178"/>
      <c r="AD4" s="178"/>
      <c r="AE4" s="178"/>
      <c r="AF4" s="178"/>
    </row>
    <row r="5" spans="1:34" s="167" customFormat="1" ht="37.5" customHeight="1">
      <c r="A5" s="738"/>
      <c r="B5" s="460" t="s">
        <v>546</v>
      </c>
      <c r="C5" s="460" t="s">
        <v>11</v>
      </c>
      <c r="D5" s="460" t="s">
        <v>53</v>
      </c>
      <c r="E5" s="460" t="s">
        <v>491</v>
      </c>
      <c r="F5" s="460" t="s">
        <v>253</v>
      </c>
      <c r="G5" s="460" t="s">
        <v>254</v>
      </c>
      <c r="H5" s="160"/>
      <c r="I5" s="460" t="s">
        <v>986</v>
      </c>
      <c r="J5" s="460" t="s">
        <v>260</v>
      </c>
      <c r="K5" s="460" t="s">
        <v>261</v>
      </c>
      <c r="L5" s="460" t="s">
        <v>262</v>
      </c>
      <c r="M5" s="460" t="s">
        <v>263</v>
      </c>
      <c r="N5" s="460" t="s">
        <v>259</v>
      </c>
      <c r="O5" s="460" t="s">
        <v>264</v>
      </c>
      <c r="P5" s="460" t="s">
        <v>265</v>
      </c>
      <c r="Q5" s="460" t="s">
        <v>266</v>
      </c>
      <c r="R5" s="460" t="s">
        <v>267</v>
      </c>
      <c r="S5" s="460" t="s">
        <v>268</v>
      </c>
      <c r="T5" s="460" t="s">
        <v>269</v>
      </c>
      <c r="U5" s="460" t="s">
        <v>1001</v>
      </c>
      <c r="V5" s="143"/>
      <c r="W5" s="178"/>
      <c r="X5" s="178"/>
      <c r="Y5" s="178"/>
      <c r="Z5" s="178"/>
      <c r="AA5" s="178"/>
      <c r="AB5" s="178"/>
      <c r="AC5" s="178"/>
      <c r="AD5" s="178"/>
      <c r="AE5" s="178"/>
      <c r="AF5" s="178"/>
    </row>
    <row r="6" spans="1:34" s="167" customFormat="1" ht="14.25" customHeight="1">
      <c r="A6" s="738" t="s">
        <v>473</v>
      </c>
      <c r="B6" s="466"/>
      <c r="C6" s="466"/>
      <c r="D6" s="460"/>
      <c r="E6" s="460"/>
      <c r="F6" s="460"/>
      <c r="G6" s="460"/>
      <c r="H6" s="160"/>
      <c r="I6" s="460"/>
      <c r="J6" s="460"/>
      <c r="K6" s="460"/>
      <c r="L6" s="460"/>
      <c r="M6" s="460"/>
      <c r="N6" s="460"/>
      <c r="O6" s="460"/>
      <c r="P6" s="460"/>
      <c r="Q6" s="460"/>
      <c r="R6" s="460"/>
      <c r="S6" s="460"/>
      <c r="T6" s="460"/>
      <c r="U6" s="460"/>
      <c r="V6" s="143"/>
      <c r="W6" s="178"/>
      <c r="X6" s="178"/>
      <c r="Y6" s="178"/>
      <c r="Z6" s="10"/>
      <c r="AA6" s="10"/>
      <c r="AB6" s="10"/>
      <c r="AC6" s="10"/>
      <c r="AD6" s="10"/>
      <c r="AE6" s="10"/>
      <c r="AF6" s="10"/>
      <c r="AG6" s="10"/>
      <c r="AH6" s="10"/>
    </row>
    <row r="7" spans="1:34" s="167" customFormat="1" ht="15" customHeight="1">
      <c r="A7" s="710" t="s">
        <v>462</v>
      </c>
      <c r="B7" s="750"/>
      <c r="C7" s="787"/>
      <c r="D7" s="787"/>
      <c r="E7" s="787"/>
      <c r="F7" s="795"/>
      <c r="G7" s="792"/>
      <c r="H7" s="164"/>
      <c r="I7" s="750"/>
      <c r="J7" s="787"/>
      <c r="K7" s="787"/>
      <c r="L7" s="787"/>
      <c r="M7" s="787"/>
      <c r="N7" s="787"/>
      <c r="O7" s="787"/>
      <c r="P7" s="787"/>
      <c r="Q7" s="787"/>
      <c r="R7" s="787"/>
      <c r="S7" s="787"/>
      <c r="T7" s="787"/>
      <c r="U7" s="787"/>
      <c r="V7" s="143"/>
      <c r="W7" s="30"/>
      <c r="X7" s="30"/>
      <c r="Y7" s="30"/>
      <c r="Z7" s="30"/>
      <c r="AA7" s="30"/>
      <c r="AB7" s="30"/>
      <c r="AC7" s="30"/>
      <c r="AD7" s="30"/>
      <c r="AE7" s="30"/>
      <c r="AF7" s="30"/>
    </row>
    <row r="8" spans="1:34" s="30" customFormat="1">
      <c r="A8" s="698" t="s">
        <v>492</v>
      </c>
      <c r="B8" s="788">
        <f>+SUM(I8)</f>
        <v>25.068000000000001</v>
      </c>
      <c r="C8" s="789">
        <f>+SUM(J8:M8)</f>
        <v>254.86165</v>
      </c>
      <c r="D8" s="789">
        <f>SUM(N8:Q8)</f>
        <v>816.48880000000008</v>
      </c>
      <c r="E8" s="789">
        <f>SUM(R8:U8)</f>
        <v>1180.1025999999999</v>
      </c>
      <c r="F8" s="791"/>
      <c r="G8" s="791"/>
      <c r="H8" s="179"/>
      <c r="I8" s="788">
        <v>25.068000000000001</v>
      </c>
      <c r="J8" s="789">
        <v>127.35080000000002</v>
      </c>
      <c r="K8" s="789">
        <v>55.765550000000005</v>
      </c>
      <c r="L8" s="789">
        <v>37.202100000000009</v>
      </c>
      <c r="M8" s="789">
        <v>34.543199999999999</v>
      </c>
      <c r="N8" s="789">
        <v>93.323200000000014</v>
      </c>
      <c r="O8" s="789">
        <v>276.77004999999997</v>
      </c>
      <c r="P8" s="789">
        <v>225.79215000000005</v>
      </c>
      <c r="Q8" s="789">
        <v>220.60340000000002</v>
      </c>
      <c r="R8" s="789">
        <v>306.98129999999998</v>
      </c>
      <c r="S8" s="789">
        <v>534.5059</v>
      </c>
      <c r="T8" s="789">
        <v>289.22140000000002</v>
      </c>
      <c r="U8" s="789">
        <v>49.393999999999998</v>
      </c>
      <c r="V8" s="143"/>
    </row>
    <row r="9" spans="1:34" s="167" customFormat="1" ht="15" customHeight="1">
      <c r="A9" s="710" t="s">
        <v>391</v>
      </c>
      <c r="B9" s="751"/>
      <c r="C9" s="796"/>
      <c r="D9" s="759"/>
      <c r="E9" s="759"/>
      <c r="F9" s="787"/>
      <c r="G9" s="787"/>
      <c r="H9" s="163"/>
      <c r="I9" s="749"/>
      <c r="J9" s="759"/>
      <c r="K9" s="759"/>
      <c r="L9" s="759"/>
      <c r="M9" s="759"/>
      <c r="N9" s="759"/>
      <c r="O9" s="759"/>
      <c r="P9" s="759"/>
      <c r="Q9" s="759"/>
      <c r="R9" s="759"/>
      <c r="S9" s="759"/>
      <c r="T9" s="759"/>
      <c r="U9" s="759"/>
      <c r="V9" s="143"/>
      <c r="W9" s="30"/>
      <c r="X9" s="30"/>
      <c r="Y9" s="30"/>
      <c r="Z9" s="793"/>
      <c r="AA9" s="793"/>
      <c r="AB9" s="30"/>
      <c r="AC9" s="30"/>
      <c r="AD9" s="30"/>
      <c r="AE9" s="30"/>
      <c r="AF9" s="30"/>
    </row>
    <row r="10" spans="1:34" s="30" customFormat="1">
      <c r="A10" s="698" t="s">
        <v>492</v>
      </c>
      <c r="B10" s="802">
        <f>B8/('Gamtinės dujos'!$G$6*2160)*1000</f>
        <v>2.5506715506715509E-2</v>
      </c>
      <c r="C10" s="797">
        <f>C8/('Gamtinės dujos'!$G$6*8760)*1000</f>
        <v>6.394240804857243E-2</v>
      </c>
      <c r="D10" s="797">
        <f>D8/('Gamtinės dujos'!$G$6*8760)*1000</f>
        <v>0.2048494154247579</v>
      </c>
      <c r="E10" s="797">
        <f>E8/('Gamtinės dujos'!$G$6*8784)*1000</f>
        <v>0.29526776957104828</v>
      </c>
      <c r="F10" s="798"/>
      <c r="G10" s="798"/>
      <c r="H10" s="180"/>
      <c r="I10" s="802">
        <f>I8/('Gamtinės dujos'!$G$6*2160)*1000</f>
        <v>2.5506715506715509E-2</v>
      </c>
      <c r="J10" s="797">
        <f>J8/('Gamtinės dujos'!$G$6*2208)*1000</f>
        <v>0.12676262143653449</v>
      </c>
      <c r="K10" s="797">
        <f>K8/('Gamtinės dujos'!$G$6*2208)*1000</f>
        <v>5.5507992912884219E-2</v>
      </c>
      <c r="L10" s="797">
        <f>L8/('Gamtinės dujos'!$G$6*2184)*1000</f>
        <v>3.7437205651491376E-2</v>
      </c>
      <c r="M10" s="797">
        <f>M8/('Gamtinės dujos'!$G$6*2160)*1000</f>
        <v>3.5147741147741149E-2</v>
      </c>
      <c r="N10" s="797">
        <f>N8/('Gamtinės dujos'!$G$6*2208)*1000</f>
        <v>9.2892180283484657E-2</v>
      </c>
      <c r="O10" s="797">
        <f>O8/('Gamtinės dujos'!$G$6*2208)*1000</f>
        <v>0.27549176819557253</v>
      </c>
      <c r="P10" s="797">
        <f>P8/('Gamtinės dujos'!$G$6*2184)*1000</f>
        <v>0.22721908585919581</v>
      </c>
      <c r="Q10" s="797">
        <f>Q8/('Gamtinės dujos'!$G$6*2160)*1000</f>
        <v>0.22446418396418399</v>
      </c>
      <c r="R10" s="797">
        <f>R8/('Gamtinės dujos'!$G$6*2208)*1000</f>
        <v>0.3055634854276158</v>
      </c>
      <c r="S10" s="797">
        <f>S8/('Gamtinės dujos'!$G$6*2208)*1000</f>
        <v>0.53203724717311673</v>
      </c>
      <c r="T10" s="797">
        <f>T8/('Gamtinės dujos'!$G$6*2184)*1000</f>
        <v>0.2910491889063318</v>
      </c>
      <c r="U10" s="797">
        <f>U8/('Gamtinės dujos'!$G$6*2184)*1000</f>
        <v>4.9706154651209589E-2</v>
      </c>
      <c r="V10" s="143"/>
      <c r="AA10" s="794"/>
    </row>
    <row r="11" spans="1:34" s="167" customFormat="1" ht="15" customHeight="1">
      <c r="A11" s="710" t="s">
        <v>493</v>
      </c>
      <c r="B11" s="750"/>
      <c r="C11" s="787"/>
      <c r="D11" s="759"/>
      <c r="E11" s="759"/>
      <c r="F11" s="795"/>
      <c r="G11" s="795"/>
      <c r="H11" s="163"/>
      <c r="I11" s="750"/>
      <c r="J11" s="789"/>
      <c r="K11" s="789"/>
      <c r="L11" s="789"/>
      <c r="M11" s="789"/>
      <c r="N11" s="789"/>
      <c r="O11" s="789"/>
      <c r="P11" s="789"/>
      <c r="Q11" s="789"/>
      <c r="R11" s="789"/>
      <c r="S11" s="789"/>
      <c r="T11" s="789"/>
      <c r="U11" s="789"/>
      <c r="V11" s="143"/>
      <c r="W11" s="30"/>
      <c r="X11" s="30"/>
      <c r="Y11" s="30"/>
      <c r="Z11" s="148"/>
      <c r="AA11" s="148"/>
    </row>
    <row r="12" spans="1:34" s="30" customFormat="1">
      <c r="A12" s="698" t="s">
        <v>492</v>
      </c>
      <c r="B12" s="803">
        <f>+SUM(I12)</f>
        <v>-0.81499999999999995</v>
      </c>
      <c r="C12" s="789">
        <f>+SUM(J12:M12)</f>
        <v>21.561358999999996</v>
      </c>
      <c r="D12" s="789">
        <f>+SUM(N12:Q12)</f>
        <v>22.69208881067053</v>
      </c>
      <c r="E12" s="789">
        <f>+SUM(R12:U12)</f>
        <v>18.670599917777665</v>
      </c>
      <c r="F12" s="797"/>
      <c r="G12" s="797"/>
      <c r="H12" s="164"/>
      <c r="I12" s="803">
        <v>-0.81499999999999995</v>
      </c>
      <c r="J12" s="789">
        <v>14.102035999999998</v>
      </c>
      <c r="K12" s="789">
        <v>4.5152710000000003</v>
      </c>
      <c r="L12" s="789">
        <v>1.8094662000000001</v>
      </c>
      <c r="M12" s="789">
        <v>1.1345858</v>
      </c>
      <c r="N12" s="789">
        <v>4.9952427760592721</v>
      </c>
      <c r="O12" s="789">
        <v>8.4728883804112094</v>
      </c>
      <c r="P12" s="789">
        <v>4.9681103326272895</v>
      </c>
      <c r="Q12" s="789">
        <v>4.2558473215727597</v>
      </c>
      <c r="R12" s="789">
        <v>4.9139615858844481</v>
      </c>
      <c r="S12" s="789">
        <v>9.4146859096371678</v>
      </c>
      <c r="T12" s="789">
        <v>3.8530656978297464</v>
      </c>
      <c r="U12" s="789">
        <v>0.4888867244263056</v>
      </c>
      <c r="V12" s="143"/>
    </row>
    <row r="13" spans="1:34" s="167" customFormat="1" ht="15" customHeight="1">
      <c r="A13" s="710" t="s">
        <v>494</v>
      </c>
      <c r="B13" s="750"/>
      <c r="C13" s="787"/>
      <c r="D13" s="787"/>
      <c r="E13" s="787"/>
      <c r="F13" s="795"/>
      <c r="G13" s="795"/>
      <c r="H13" s="163"/>
      <c r="I13" s="750"/>
      <c r="J13" s="759"/>
      <c r="K13" s="759"/>
      <c r="L13" s="759"/>
      <c r="M13" s="759"/>
      <c r="N13" s="759"/>
      <c r="O13" s="759"/>
      <c r="P13" s="759"/>
      <c r="Q13" s="759"/>
      <c r="R13" s="759"/>
      <c r="S13" s="759"/>
      <c r="T13" s="801"/>
      <c r="U13" s="759"/>
      <c r="V13" s="143"/>
      <c r="W13" s="30"/>
      <c r="X13" s="30"/>
      <c r="Y13" s="30"/>
      <c r="Z13" s="148"/>
      <c r="AA13" s="148"/>
    </row>
    <row r="14" spans="1:34" s="30" customFormat="1">
      <c r="A14" s="698" t="s">
        <v>492</v>
      </c>
      <c r="B14" s="788">
        <f>+SUM(I14)</f>
        <v>37.81</v>
      </c>
      <c r="C14" s="789">
        <v>83.05</v>
      </c>
      <c r="D14" s="789">
        <f>D12/D8*1000</f>
        <v>27.792284242809611</v>
      </c>
      <c r="E14" s="789">
        <f t="shared" ref="E14" si="0">E12/E8*1000</f>
        <v>15.821166666167557</v>
      </c>
      <c r="F14" s="797"/>
      <c r="G14" s="797"/>
      <c r="H14" s="164"/>
      <c r="I14" s="788">
        <v>37.81</v>
      </c>
      <c r="J14" s="789">
        <f>J12/J8*1000</f>
        <v>110.73378416154431</v>
      </c>
      <c r="K14" s="789">
        <f>K12/K8*1000</f>
        <v>80.968823942380197</v>
      </c>
      <c r="L14" s="789">
        <f t="shared" ref="L14:U14" si="1">L12/L8*1000</f>
        <v>48.638818776359393</v>
      </c>
      <c r="M14" s="789">
        <f t="shared" si="1"/>
        <v>32.845416753514442</v>
      </c>
      <c r="N14" s="789">
        <f t="shared" si="1"/>
        <v>53.526269738492374</v>
      </c>
      <c r="O14" s="789">
        <f t="shared" si="1"/>
        <v>30.613458285718451</v>
      </c>
      <c r="P14" s="789">
        <f t="shared" si="1"/>
        <v>22.003025050371715</v>
      </c>
      <c r="Q14" s="789">
        <f t="shared" si="1"/>
        <v>19.291848274200486</v>
      </c>
      <c r="R14" s="789">
        <f t="shared" si="1"/>
        <v>16.007364571993307</v>
      </c>
      <c r="S14" s="789">
        <f t="shared" si="1"/>
        <v>17.613811016187412</v>
      </c>
      <c r="T14" s="789">
        <f t="shared" si="1"/>
        <v>13.322201254228581</v>
      </c>
      <c r="U14" s="789">
        <f t="shared" si="1"/>
        <v>9.8976945464288288</v>
      </c>
      <c r="V14" s="143"/>
    </row>
    <row r="15" spans="1:34" s="167" customFormat="1" ht="15" customHeight="1">
      <c r="A15" s="710" t="s">
        <v>457</v>
      </c>
      <c r="B15" s="751"/>
      <c r="C15" s="796"/>
      <c r="D15" s="759"/>
      <c r="E15" s="759"/>
      <c r="F15" s="795"/>
      <c r="G15" s="795"/>
      <c r="H15" s="163"/>
      <c r="I15" s="749"/>
      <c r="J15" s="759"/>
      <c r="K15" s="759"/>
      <c r="L15" s="759"/>
      <c r="M15" s="759"/>
      <c r="N15" s="759"/>
      <c r="O15" s="759"/>
      <c r="P15" s="759"/>
      <c r="Q15" s="759"/>
      <c r="R15" s="759"/>
      <c r="S15" s="759"/>
      <c r="T15" s="759"/>
      <c r="U15" s="759"/>
      <c r="V15" s="143"/>
      <c r="W15" s="30"/>
      <c r="X15" s="30"/>
      <c r="Y15" s="30"/>
      <c r="Z15" s="148"/>
      <c r="AA15" s="148"/>
    </row>
    <row r="16" spans="1:34" s="30" customFormat="1">
      <c r="A16" s="698" t="s">
        <v>492</v>
      </c>
      <c r="B16" s="788">
        <f>+SUM(I16)</f>
        <v>8.7999999999999995E-2</v>
      </c>
      <c r="C16" s="789">
        <f>SUM(J16:M16)</f>
        <v>0.79600000000000004</v>
      </c>
      <c r="D16" s="789">
        <f>SUM(N16:Q16)</f>
        <v>2.4249999999999998</v>
      </c>
      <c r="E16" s="789">
        <f>SUM(R16:U16)</f>
        <v>3.6169999999999995</v>
      </c>
      <c r="F16" s="791"/>
      <c r="G16" s="791"/>
      <c r="H16" s="179"/>
      <c r="I16" s="788">
        <v>8.7999999999999995E-2</v>
      </c>
      <c r="J16" s="789">
        <v>0.35000000000000003</v>
      </c>
      <c r="K16" s="789">
        <v>0.21100000000000002</v>
      </c>
      <c r="L16" s="789">
        <v>0.129</v>
      </c>
      <c r="M16" s="789">
        <f>0.088+0.018</f>
        <v>0.106</v>
      </c>
      <c r="N16" s="789">
        <v>0.22500000000000009</v>
      </c>
      <c r="O16" s="789">
        <v>0.81499999999999995</v>
      </c>
      <c r="P16" s="789">
        <v>0.70900000000000007</v>
      </c>
      <c r="Q16" s="789">
        <v>0.67599999999999993</v>
      </c>
      <c r="R16" s="789">
        <v>0.88500000000000023</v>
      </c>
      <c r="S16" s="789">
        <v>1.6539999999999997</v>
      </c>
      <c r="T16" s="789">
        <v>0.94100000000000006</v>
      </c>
      <c r="U16" s="789">
        <v>0.13700000000000001</v>
      </c>
      <c r="V16" s="143"/>
    </row>
    <row r="17" spans="1:34" s="167" customFormat="1" ht="14.25" customHeight="1">
      <c r="A17" s="738" t="s">
        <v>420</v>
      </c>
      <c r="B17" s="466"/>
      <c r="C17" s="466"/>
      <c r="D17" s="460"/>
      <c r="E17" s="460"/>
      <c r="F17" s="460"/>
      <c r="G17" s="460"/>
      <c r="H17" s="160"/>
      <c r="I17" s="460"/>
      <c r="J17" s="460"/>
      <c r="K17" s="460"/>
      <c r="L17" s="460"/>
      <c r="M17" s="460"/>
      <c r="N17" s="460"/>
      <c r="O17" s="460"/>
      <c r="P17" s="460"/>
      <c r="Q17" s="460"/>
      <c r="R17" s="460"/>
      <c r="S17" s="460"/>
      <c r="T17" s="460"/>
      <c r="U17" s="460"/>
      <c r="V17" s="143"/>
      <c r="W17" s="178"/>
      <c r="X17" s="178"/>
      <c r="Y17" s="178"/>
      <c r="Z17" s="10"/>
      <c r="AA17" s="148"/>
      <c r="AB17" s="10"/>
      <c r="AC17" s="10"/>
      <c r="AD17" s="10"/>
      <c r="AE17" s="10"/>
      <c r="AF17" s="10"/>
      <c r="AG17" s="10"/>
      <c r="AH17" s="10"/>
    </row>
    <row r="18" spans="1:34" s="10" customFormat="1">
      <c r="A18" s="710" t="s">
        <v>425</v>
      </c>
      <c r="B18" s="750"/>
      <c r="C18" s="787"/>
      <c r="D18" s="787"/>
      <c r="E18" s="787"/>
      <c r="F18" s="795"/>
      <c r="G18" s="795"/>
      <c r="H18" s="164"/>
      <c r="I18" s="805"/>
      <c r="J18" s="787"/>
      <c r="K18" s="787"/>
      <c r="L18" s="787"/>
      <c r="M18" s="787"/>
      <c r="N18" s="787"/>
      <c r="O18" s="787"/>
      <c r="P18" s="787"/>
      <c r="Q18" s="787"/>
      <c r="R18" s="787"/>
      <c r="S18" s="787"/>
      <c r="T18" s="787"/>
      <c r="U18" s="787"/>
      <c r="V18" s="143"/>
      <c r="W18" s="30"/>
      <c r="X18" s="30"/>
      <c r="Y18" s="30"/>
    </row>
    <row r="19" spans="1:34" s="10" customFormat="1">
      <c r="A19" s="698" t="s">
        <v>236</v>
      </c>
      <c r="B19" s="788"/>
      <c r="C19" s="789"/>
      <c r="D19" s="789"/>
      <c r="E19" s="789"/>
      <c r="F19" s="789">
        <v>150.5</v>
      </c>
      <c r="G19" s="789">
        <v>159.80000000000001</v>
      </c>
      <c r="H19" s="179"/>
      <c r="I19" s="788"/>
      <c r="J19" s="789"/>
      <c r="K19" s="789"/>
      <c r="L19" s="789"/>
      <c r="M19" s="789"/>
      <c r="N19" s="789"/>
      <c r="O19" s="789"/>
      <c r="P19" s="789"/>
      <c r="Q19" s="789"/>
      <c r="R19" s="789"/>
      <c r="S19" s="789"/>
      <c r="T19" s="789"/>
      <c r="U19" s="789"/>
      <c r="V19" s="143"/>
      <c r="W19" s="30"/>
      <c r="X19" s="30"/>
      <c r="Y19" s="30"/>
    </row>
    <row r="20" spans="1:34" s="10" customFormat="1">
      <c r="A20" s="698" t="s">
        <v>459</v>
      </c>
      <c r="B20" s="788"/>
      <c r="C20" s="789">
        <v>32</v>
      </c>
      <c r="D20" s="789">
        <v>33.799999999999997</v>
      </c>
      <c r="E20" s="789">
        <v>36.5</v>
      </c>
      <c r="F20" s="789">
        <v>30.4</v>
      </c>
      <c r="G20" s="789">
        <v>25.6</v>
      </c>
      <c r="H20" s="179"/>
      <c r="I20" s="749"/>
      <c r="J20" s="759"/>
      <c r="K20" s="759"/>
      <c r="L20" s="759"/>
      <c r="M20" s="759"/>
      <c r="N20" s="759"/>
      <c r="O20" s="759"/>
      <c r="P20" s="759"/>
      <c r="Q20" s="759"/>
      <c r="R20" s="759"/>
      <c r="S20" s="759"/>
      <c r="T20" s="759"/>
      <c r="U20" s="759"/>
      <c r="V20" s="143"/>
      <c r="W20" s="30"/>
      <c r="X20" s="30"/>
      <c r="Y20" s="30"/>
    </row>
    <row r="21" spans="1:34" s="10" customFormat="1">
      <c r="A21" s="771" t="s">
        <v>52</v>
      </c>
      <c r="B21" s="790"/>
      <c r="C21" s="791">
        <f>SUM(C19:C20)</f>
        <v>32</v>
      </c>
      <c r="D21" s="791">
        <f>SUM(D19:D20)</f>
        <v>33.799999999999997</v>
      </c>
      <c r="E21" s="791">
        <f>SUM(E19:E20)</f>
        <v>36.5</v>
      </c>
      <c r="F21" s="791">
        <f t="shared" ref="F21" si="2">SUM(F19:F20)</f>
        <v>180.9</v>
      </c>
      <c r="G21" s="791">
        <f>SUM(G19:G20)</f>
        <v>185.4</v>
      </c>
      <c r="H21" s="181"/>
      <c r="I21" s="750"/>
      <c r="J21" s="787"/>
      <c r="K21" s="787"/>
      <c r="L21" s="787"/>
      <c r="M21" s="787"/>
      <c r="N21" s="787"/>
      <c r="O21" s="787"/>
      <c r="P21" s="787"/>
      <c r="Q21" s="787"/>
      <c r="R21" s="787"/>
      <c r="S21" s="787"/>
      <c r="T21" s="787"/>
      <c r="U21" s="787"/>
      <c r="V21" s="143"/>
      <c r="W21" s="30"/>
      <c r="X21" s="30"/>
      <c r="Y21" s="30"/>
    </row>
    <row r="22" spans="1:34" s="10" customFormat="1">
      <c r="A22" s="710" t="s">
        <v>426</v>
      </c>
      <c r="B22" s="750"/>
      <c r="C22" s="787"/>
      <c r="D22" s="787"/>
      <c r="E22" s="787"/>
      <c r="F22" s="795"/>
      <c r="G22" s="795"/>
      <c r="H22" s="164"/>
      <c r="I22" s="750"/>
      <c r="J22" s="787"/>
      <c r="K22" s="787"/>
      <c r="L22" s="787"/>
      <c r="M22" s="787"/>
      <c r="N22" s="787"/>
      <c r="O22" s="787"/>
      <c r="P22" s="787"/>
      <c r="Q22" s="787"/>
      <c r="R22" s="787"/>
      <c r="S22" s="787"/>
      <c r="T22" s="787"/>
      <c r="U22" s="787"/>
      <c r="V22" s="143"/>
      <c r="W22" s="30"/>
      <c r="X22" s="30"/>
      <c r="Y22" s="30"/>
    </row>
    <row r="23" spans="1:34" s="10" customFormat="1">
      <c r="A23" s="698" t="s">
        <v>236</v>
      </c>
      <c r="B23" s="788"/>
      <c r="C23" s="789"/>
      <c r="D23" s="789"/>
      <c r="E23" s="789"/>
      <c r="F23" s="799">
        <v>0.05</v>
      </c>
      <c r="G23" s="799">
        <v>4.9500000000000002E-2</v>
      </c>
      <c r="H23" s="179"/>
      <c r="I23" s="788"/>
      <c r="J23" s="789"/>
      <c r="K23" s="789"/>
      <c r="L23" s="789"/>
      <c r="M23" s="789"/>
      <c r="N23" s="789"/>
      <c r="O23" s="789"/>
      <c r="P23" s="789"/>
      <c r="Q23" s="789"/>
      <c r="R23" s="789"/>
      <c r="S23" s="789"/>
      <c r="T23" s="789"/>
      <c r="U23" s="789"/>
      <c r="V23" s="143"/>
      <c r="W23" s="30"/>
      <c r="X23" s="30"/>
      <c r="Y23" s="30"/>
    </row>
    <row r="24" spans="1:34" s="10" customFormat="1">
      <c r="A24" s="698" t="s">
        <v>459</v>
      </c>
      <c r="B24" s="804"/>
      <c r="C24" s="800">
        <v>4.0300000000000002E-2</v>
      </c>
      <c r="D24" s="789" t="s">
        <v>479</v>
      </c>
      <c r="E24" s="789" t="s">
        <v>480</v>
      </c>
      <c r="F24" s="799">
        <v>0.05</v>
      </c>
      <c r="G24" s="799">
        <v>4.9500000000000002E-2</v>
      </c>
      <c r="H24" s="179"/>
      <c r="I24" s="749"/>
      <c r="J24" s="759"/>
      <c r="K24" s="759"/>
      <c r="L24" s="759"/>
      <c r="M24" s="759"/>
      <c r="N24" s="759"/>
      <c r="O24" s="759"/>
      <c r="P24" s="759"/>
      <c r="Q24" s="759"/>
      <c r="R24" s="759"/>
      <c r="S24" s="759"/>
      <c r="T24" s="759"/>
      <c r="U24" s="759"/>
      <c r="V24" s="143"/>
    </row>
    <row r="25" spans="1:34" s="10" customFormat="1">
      <c r="A25" s="710" t="s">
        <v>427</v>
      </c>
      <c r="B25" s="750"/>
      <c r="C25" s="787"/>
      <c r="D25" s="787"/>
      <c r="E25" s="787"/>
      <c r="F25" s="795"/>
      <c r="G25" s="795"/>
      <c r="H25" s="164"/>
      <c r="I25" s="750"/>
      <c r="J25" s="787"/>
      <c r="K25" s="787"/>
      <c r="L25" s="787"/>
      <c r="M25" s="787"/>
      <c r="N25" s="787"/>
      <c r="O25" s="787"/>
      <c r="P25" s="787"/>
      <c r="Q25" s="787"/>
      <c r="R25" s="787"/>
      <c r="S25" s="787"/>
      <c r="T25" s="787"/>
      <c r="U25" s="787"/>
      <c r="V25" s="143"/>
    </row>
    <row r="26" spans="1:34" s="10" customFormat="1">
      <c r="A26" s="698" t="s">
        <v>236</v>
      </c>
      <c r="B26" s="788">
        <v>7.6</v>
      </c>
      <c r="C26" s="789">
        <v>9.3000000000000007</v>
      </c>
      <c r="D26" s="789">
        <v>10</v>
      </c>
      <c r="E26" s="789">
        <v>9.8000000000000007</v>
      </c>
      <c r="F26" s="789">
        <v>10.4</v>
      </c>
      <c r="G26" s="789">
        <v>9.9</v>
      </c>
      <c r="H26" s="179"/>
      <c r="I26" s="788"/>
      <c r="J26" s="789"/>
      <c r="K26" s="789"/>
      <c r="L26" s="789"/>
      <c r="M26" s="789"/>
      <c r="N26" s="789"/>
      <c r="O26" s="789"/>
      <c r="P26" s="789"/>
      <c r="Q26" s="789"/>
      <c r="R26" s="789"/>
      <c r="S26" s="789"/>
      <c r="T26" s="789"/>
      <c r="U26" s="789"/>
      <c r="V26" s="143"/>
    </row>
    <row r="27" spans="1:34" s="10" customFormat="1">
      <c r="A27" s="698" t="s">
        <v>459</v>
      </c>
      <c r="B27" s="788">
        <v>3</v>
      </c>
      <c r="C27" s="789">
        <v>3.9</v>
      </c>
      <c r="D27" s="789">
        <v>4</v>
      </c>
      <c r="E27" s="789">
        <v>3.8</v>
      </c>
      <c r="F27" s="789">
        <v>3.1</v>
      </c>
      <c r="G27" s="789">
        <v>2.1</v>
      </c>
      <c r="H27" s="179"/>
      <c r="I27" s="749"/>
      <c r="J27" s="759"/>
      <c r="K27" s="759"/>
      <c r="L27" s="759"/>
      <c r="M27" s="759"/>
      <c r="N27" s="759"/>
      <c r="O27" s="759"/>
      <c r="P27" s="759"/>
      <c r="Q27" s="759"/>
      <c r="R27" s="759"/>
      <c r="S27" s="759"/>
      <c r="T27" s="759"/>
      <c r="U27" s="759"/>
      <c r="V27" s="143"/>
    </row>
    <row r="28" spans="1:34" s="10" customFormat="1">
      <c r="A28" s="771" t="s">
        <v>52</v>
      </c>
      <c r="B28" s="790">
        <f>SUM(B26:B27)</f>
        <v>10.6</v>
      </c>
      <c r="C28" s="791">
        <f>SUM(C26:C27)</f>
        <v>13.200000000000001</v>
      </c>
      <c r="D28" s="791">
        <f>SUM(D26:D27)</f>
        <v>14</v>
      </c>
      <c r="E28" s="791">
        <f>SUM(E26:E27)</f>
        <v>13.600000000000001</v>
      </c>
      <c r="F28" s="791">
        <f t="shared" ref="F28" si="3">SUM(F26:F27)</f>
        <v>13.5</v>
      </c>
      <c r="G28" s="791">
        <f>SUM(G26:G27)</f>
        <v>12</v>
      </c>
      <c r="H28" s="181"/>
      <c r="I28" s="750"/>
      <c r="J28" s="787"/>
      <c r="K28" s="787"/>
      <c r="L28" s="787"/>
      <c r="M28" s="787"/>
      <c r="N28" s="787"/>
      <c r="O28" s="787"/>
      <c r="P28" s="787"/>
      <c r="Q28" s="787"/>
      <c r="R28" s="787"/>
      <c r="S28" s="787"/>
      <c r="T28" s="787"/>
      <c r="U28" s="787"/>
      <c r="V28" s="143"/>
    </row>
    <row r="29" spans="1:34">
      <c r="A29" s="151" t="s">
        <v>495</v>
      </c>
    </row>
    <row r="30" spans="1:34">
      <c r="A30" s="150"/>
    </row>
    <row r="31" spans="1:34">
      <c r="A31" s="150"/>
    </row>
    <row r="32" spans="1:34">
      <c r="A32" s="150"/>
    </row>
  </sheetData>
  <mergeCells count="7">
    <mergeCell ref="S2:U2"/>
    <mergeCell ref="A2:C2"/>
    <mergeCell ref="D2:F2"/>
    <mergeCell ref="G2:I2"/>
    <mergeCell ref="J2:L2"/>
    <mergeCell ref="M2:O2"/>
    <mergeCell ref="P2:R2"/>
  </mergeCells>
  <phoneticPr fontId="75" type="noConversion"/>
  <conditionalFormatting sqref="Q11:U11">
    <cfRule type="expression" dxfId="491" priority="1099">
      <formula>#REF!=0</formula>
    </cfRule>
  </conditionalFormatting>
  <conditionalFormatting sqref="E7:F7 E15:F15 Q7:U7 Q15:U16 Q9:U9">
    <cfRule type="expression" dxfId="490" priority="1196">
      <formula>#REF!=0</formula>
    </cfRule>
  </conditionalFormatting>
  <conditionalFormatting sqref="R7:T7 R9:T9 R19:U20 R22:U28 R13:U13">
    <cfRule type="expression" dxfId="489" priority="1195">
      <formula>#REF!=0</formula>
    </cfRule>
  </conditionalFormatting>
  <conditionalFormatting sqref="H20 E20:F20 R20:T20">
    <cfRule type="expression" dxfId="488" priority="1194">
      <formula>#REF!=0</formula>
    </cfRule>
  </conditionalFormatting>
  <conditionalFormatting sqref="H7 D7:F7 H9 H18:H19 H22:H27 D18:F19 E22:F27 E28:G28 E21:G21 H13 F13 E8:G9 R18:U18 R21:U21 R13:T13 R22:T27 R19:T19 R15:T15 R9:T9 R7:T7 E15:H15 E16:G16">
    <cfRule type="expression" dxfId="487" priority="1197">
      <formula>#REF!=0</formula>
    </cfRule>
  </conditionalFormatting>
  <conditionalFormatting sqref="E19:F19">
    <cfRule type="expression" dxfId="486" priority="1193">
      <formula>#REF!=0</formula>
    </cfRule>
  </conditionalFormatting>
  <conditionalFormatting sqref="H21 R21:T21">
    <cfRule type="expression" dxfId="485" priority="1192">
      <formula>#REF!=0</formula>
    </cfRule>
  </conditionalFormatting>
  <conditionalFormatting sqref="E20:F20">
    <cfRule type="expression" dxfId="484" priority="1191">
      <formula>#REF!=0</formula>
    </cfRule>
  </conditionalFormatting>
  <conditionalFormatting sqref="E23:F23">
    <cfRule type="expression" dxfId="483" priority="1189">
      <formula>#REF!=0</formula>
    </cfRule>
  </conditionalFormatting>
  <conditionalFormatting sqref="E24:F24">
    <cfRule type="expression" dxfId="482" priority="1188">
      <formula>#REF!=0</formula>
    </cfRule>
  </conditionalFormatting>
  <conditionalFormatting sqref="E26:F26">
    <cfRule type="expression" dxfId="481" priority="1187">
      <formula>#REF!=0</formula>
    </cfRule>
  </conditionalFormatting>
  <conditionalFormatting sqref="H28 R28:T28">
    <cfRule type="expression" dxfId="480" priority="1186">
      <formula>#REF!=0</formula>
    </cfRule>
  </conditionalFormatting>
  <conditionalFormatting sqref="E27:F27">
    <cfRule type="expression" dxfId="479" priority="1185">
      <formula>#REF!=0</formula>
    </cfRule>
  </conditionalFormatting>
  <conditionalFormatting sqref="F26">
    <cfRule type="expression" dxfId="478" priority="1184">
      <formula>#REF!=0</formula>
    </cfRule>
  </conditionalFormatting>
  <conditionalFormatting sqref="F27">
    <cfRule type="expression" dxfId="477" priority="1183">
      <formula>#REF!=0</formula>
    </cfRule>
  </conditionalFormatting>
  <conditionalFormatting sqref="F19">
    <cfRule type="expression" dxfId="476" priority="1182">
      <formula>#REF!=0</formula>
    </cfRule>
  </conditionalFormatting>
  <conditionalFormatting sqref="F20">
    <cfRule type="expression" dxfId="475" priority="1181">
      <formula>#REF!=0</formula>
    </cfRule>
  </conditionalFormatting>
  <conditionalFormatting sqref="R15:T15">
    <cfRule type="expression" dxfId="474" priority="1180">
      <formula>#REF!=0</formula>
    </cfRule>
  </conditionalFormatting>
  <conditionalFormatting sqref="R18:T21">
    <cfRule type="expression" dxfId="473" priority="1179">
      <formula>#REF!=0</formula>
    </cfRule>
  </conditionalFormatting>
  <conditionalFormatting sqref="R22:T22">
    <cfRule type="expression" dxfId="472" priority="1177">
      <formula>#REF!=0</formula>
    </cfRule>
  </conditionalFormatting>
  <conditionalFormatting sqref="R23:T24">
    <cfRule type="expression" dxfId="471" priority="1176">
      <formula>#REF!=0</formula>
    </cfRule>
  </conditionalFormatting>
  <conditionalFormatting sqref="R25:T25 R28:T28">
    <cfRule type="expression" dxfId="470" priority="1175">
      <formula>#REF!=0</formula>
    </cfRule>
  </conditionalFormatting>
  <conditionalFormatting sqref="R26:T27">
    <cfRule type="expression" dxfId="469" priority="1174">
      <formula>#REF!=0</formula>
    </cfRule>
  </conditionalFormatting>
  <conditionalFormatting sqref="R13:T13">
    <cfRule type="expression" dxfId="468" priority="1173">
      <formula>#REF!=0</formula>
    </cfRule>
  </conditionalFormatting>
  <conditionalFormatting sqref="G22">
    <cfRule type="expression" dxfId="467" priority="1172">
      <formula>#REF!=0</formula>
    </cfRule>
  </conditionalFormatting>
  <conditionalFormatting sqref="G25:G26">
    <cfRule type="expression" dxfId="466" priority="1171">
      <formula>#REF!=0</formula>
    </cfRule>
  </conditionalFormatting>
  <conditionalFormatting sqref="G27">
    <cfRule type="expression" dxfId="465" priority="1169">
      <formula>#REF!=0</formula>
    </cfRule>
  </conditionalFormatting>
  <conditionalFormatting sqref="G19">
    <cfRule type="expression" dxfId="464" priority="1168">
      <formula>#REF!=0</formula>
    </cfRule>
  </conditionalFormatting>
  <conditionalFormatting sqref="G20">
    <cfRule type="expression" dxfId="463" priority="1167">
      <formula>#REF!=0</formula>
    </cfRule>
  </conditionalFormatting>
  <conditionalFormatting sqref="E8:F8">
    <cfRule type="expression" dxfId="462" priority="1166">
      <formula>#REF!=0</formula>
    </cfRule>
  </conditionalFormatting>
  <conditionalFormatting sqref="H8">
    <cfRule type="expression" dxfId="461" priority="1165">
      <formula>#REF!=0</formula>
    </cfRule>
  </conditionalFormatting>
  <conditionalFormatting sqref="E16:F16">
    <cfRule type="expression" dxfId="460" priority="1160">
      <formula>#REF!=0</formula>
    </cfRule>
  </conditionalFormatting>
  <conditionalFormatting sqref="H16 R16:T16">
    <cfRule type="expression" dxfId="459" priority="1159">
      <formula>#REF!=0</formula>
    </cfRule>
  </conditionalFormatting>
  <conditionalFormatting sqref="R16:T16">
    <cfRule type="expression" dxfId="458" priority="1158">
      <formula>#REF!=0</formula>
    </cfRule>
  </conditionalFormatting>
  <conditionalFormatting sqref="E15:F16">
    <cfRule type="expression" dxfId="457" priority="1157">
      <formula>#REF!=0</formula>
    </cfRule>
  </conditionalFormatting>
  <conditionalFormatting sqref="H15:H16 R15:T16">
    <cfRule type="expression" dxfId="456" priority="1156">
      <formula>#REF!=0</formula>
    </cfRule>
  </conditionalFormatting>
  <conditionalFormatting sqref="R15:T16">
    <cfRule type="expression" dxfId="455" priority="1155">
      <formula>#REF!=0</formula>
    </cfRule>
  </conditionalFormatting>
  <conditionalFormatting sqref="Q15:Q16">
    <cfRule type="expression" dxfId="454" priority="1133">
      <formula>#REF!=0</formula>
    </cfRule>
  </conditionalFormatting>
  <conditionalFormatting sqref="Q7 Q9 Q19:Q20 Q22:Q28 Q13">
    <cfRule type="expression" dxfId="453" priority="1132">
      <formula>#REF!=0</formula>
    </cfRule>
  </conditionalFormatting>
  <conditionalFormatting sqref="Q13 Q18:Q27 Q15 Q9 Q7">
    <cfRule type="expression" dxfId="452" priority="1131">
      <formula>#REF!=0</formula>
    </cfRule>
  </conditionalFormatting>
  <conditionalFormatting sqref="Q21">
    <cfRule type="expression" dxfId="451" priority="1130">
      <formula>#REF!=0</formula>
    </cfRule>
  </conditionalFormatting>
  <conditionalFormatting sqref="Q28">
    <cfRule type="expression" dxfId="450" priority="1128">
      <formula>#REF!=0</formula>
    </cfRule>
  </conditionalFormatting>
  <conditionalFormatting sqref="Q15">
    <cfRule type="expression" dxfId="449" priority="1127">
      <formula>#REF!=0</formula>
    </cfRule>
  </conditionalFormatting>
  <conditionalFormatting sqref="Q18:Q21">
    <cfRule type="expression" dxfId="448" priority="1126">
      <formula>#REF!=0</formula>
    </cfRule>
  </conditionalFormatting>
  <conditionalFormatting sqref="Q22">
    <cfRule type="expression" dxfId="447" priority="1124">
      <formula>#REF!=0</formula>
    </cfRule>
  </conditionalFormatting>
  <conditionalFormatting sqref="Q23:Q24">
    <cfRule type="expression" dxfId="446" priority="1123">
      <formula>#REF!=0</formula>
    </cfRule>
  </conditionalFormatting>
  <conditionalFormatting sqref="Q25 Q28">
    <cfRule type="expression" dxfId="445" priority="1122">
      <formula>#REF!=0</formula>
    </cfRule>
  </conditionalFormatting>
  <conditionalFormatting sqref="Q26:Q27">
    <cfRule type="expression" dxfId="444" priority="1121">
      <formula>#REF!=0</formula>
    </cfRule>
  </conditionalFormatting>
  <conditionalFormatting sqref="Q13">
    <cfRule type="expression" dxfId="443" priority="1120">
      <formula>#REF!=0</formula>
    </cfRule>
  </conditionalFormatting>
  <conditionalFormatting sqref="Q16">
    <cfRule type="expression" dxfId="442" priority="1115">
      <formula>#REF!=0</formula>
    </cfRule>
  </conditionalFormatting>
  <conditionalFormatting sqref="Q16">
    <cfRule type="expression" dxfId="441" priority="1114">
      <formula>#REF!=0</formula>
    </cfRule>
  </conditionalFormatting>
  <conditionalFormatting sqref="Q15:Q16">
    <cfRule type="expression" dxfId="440" priority="1113">
      <formula>#REF!=0</formula>
    </cfRule>
  </conditionalFormatting>
  <conditionalFormatting sqref="Q15:Q16">
    <cfRule type="expression" dxfId="439" priority="1112">
      <formula>#REF!=0</formula>
    </cfRule>
  </conditionalFormatting>
  <conditionalFormatting sqref="E16">
    <cfRule type="expression" dxfId="438" priority="1108">
      <formula>#REF!=0</formula>
    </cfRule>
  </conditionalFormatting>
  <conditionalFormatting sqref="R11:U11">
    <cfRule type="expression" dxfId="437" priority="1107">
      <formula>#REF!=0</formula>
    </cfRule>
  </conditionalFormatting>
  <conditionalFormatting sqref="H11 E11:F11 R11:T11">
    <cfRule type="expression" dxfId="436" priority="1106">
      <formula>#REF!=0</formula>
    </cfRule>
  </conditionalFormatting>
  <conditionalFormatting sqref="R11:T11">
    <cfRule type="expression" dxfId="435" priority="1105">
      <formula>#REF!=0</formula>
    </cfRule>
  </conditionalFormatting>
  <conditionalFormatting sqref="Q11:U11">
    <cfRule type="expression" dxfId="434" priority="1102">
      <formula>#REF!=0</formula>
    </cfRule>
  </conditionalFormatting>
  <conditionalFormatting sqref="Q11:U11">
    <cfRule type="expression" dxfId="433" priority="1100">
      <formula>#REF!=0</formula>
    </cfRule>
  </conditionalFormatting>
  <conditionalFormatting sqref="P7 P15:P16 P9">
    <cfRule type="expression" dxfId="432" priority="1031">
      <formula>#REF!=0</formula>
    </cfRule>
  </conditionalFormatting>
  <conditionalFormatting sqref="P15:P16">
    <cfRule type="expression" dxfId="431" priority="1030">
      <formula>#REF!=0</formula>
    </cfRule>
  </conditionalFormatting>
  <conditionalFormatting sqref="P7 P9 P19:P20 P22:P28 P13">
    <cfRule type="expression" dxfId="430" priority="1029">
      <formula>#REF!=0</formula>
    </cfRule>
  </conditionalFormatting>
  <conditionalFormatting sqref="P20">
    <cfRule type="expression" dxfId="429" priority="1026">
      <formula>#REF!=0</formula>
    </cfRule>
  </conditionalFormatting>
  <conditionalFormatting sqref="P13 P21:P27 P18:P19 P15 P9 P7">
    <cfRule type="expression" dxfId="428" priority="1028">
      <formula>#REF!=0</formula>
    </cfRule>
  </conditionalFormatting>
  <conditionalFormatting sqref="P21">
    <cfRule type="expression" dxfId="427" priority="1027">
      <formula>#REF!=0</formula>
    </cfRule>
  </conditionalFormatting>
  <conditionalFormatting sqref="P28">
    <cfRule type="expression" dxfId="426" priority="1025">
      <formula>#REF!=0</formula>
    </cfRule>
  </conditionalFormatting>
  <conditionalFormatting sqref="P15">
    <cfRule type="expression" dxfId="425" priority="1024">
      <formula>#REF!=0</formula>
    </cfRule>
  </conditionalFormatting>
  <conditionalFormatting sqref="P19:P20">
    <cfRule type="expression" dxfId="424" priority="1022">
      <formula>#REF!=0</formula>
    </cfRule>
  </conditionalFormatting>
  <conditionalFormatting sqref="P18 P21">
    <cfRule type="expression" dxfId="423" priority="1023">
      <formula>#REF!=0</formula>
    </cfRule>
  </conditionalFormatting>
  <conditionalFormatting sqref="P22">
    <cfRule type="expression" dxfId="422" priority="1021">
      <formula>#REF!=0</formula>
    </cfRule>
  </conditionalFormatting>
  <conditionalFormatting sqref="P23:P24">
    <cfRule type="expression" dxfId="421" priority="1020">
      <formula>#REF!=0</formula>
    </cfRule>
  </conditionalFormatting>
  <conditionalFormatting sqref="P25 P28">
    <cfRule type="expression" dxfId="420" priority="1019">
      <formula>#REF!=0</formula>
    </cfRule>
  </conditionalFormatting>
  <conditionalFormatting sqref="P26:P27">
    <cfRule type="expression" dxfId="419" priority="1018">
      <formula>#REF!=0</formula>
    </cfRule>
  </conditionalFormatting>
  <conditionalFormatting sqref="P13">
    <cfRule type="expression" dxfId="418" priority="1017">
      <formula>#REF!=0</formula>
    </cfRule>
  </conditionalFormatting>
  <conditionalFormatting sqref="P16">
    <cfRule type="expression" dxfId="417" priority="1012">
      <formula>#REF!=0</formula>
    </cfRule>
  </conditionalFormatting>
  <conditionalFormatting sqref="P16">
    <cfRule type="expression" dxfId="416" priority="1011">
      <formula>#REF!=0</formula>
    </cfRule>
  </conditionalFormatting>
  <conditionalFormatting sqref="P15:P16">
    <cfRule type="expression" dxfId="415" priority="1010">
      <formula>#REF!=0</formula>
    </cfRule>
  </conditionalFormatting>
  <conditionalFormatting sqref="P15:P16">
    <cfRule type="expression" dxfId="414" priority="1009">
      <formula>#REF!=0</formula>
    </cfRule>
  </conditionalFormatting>
  <conditionalFormatting sqref="P11">
    <cfRule type="expression" dxfId="413" priority="1006">
      <formula>#REF!=0</formula>
    </cfRule>
  </conditionalFormatting>
  <conditionalFormatting sqref="P11">
    <cfRule type="expression" dxfId="412" priority="1008">
      <formula>#REF!=0</formula>
    </cfRule>
  </conditionalFormatting>
  <conditionalFormatting sqref="P11">
    <cfRule type="expression" dxfId="411" priority="1007">
      <formula>#REF!=0</formula>
    </cfRule>
  </conditionalFormatting>
  <conditionalFormatting sqref="O11">
    <cfRule type="expression" dxfId="410" priority="955">
      <formula>#REF!=0</formula>
    </cfRule>
  </conditionalFormatting>
  <conditionalFormatting sqref="O11">
    <cfRule type="expression" dxfId="409" priority="954">
      <formula>#REF!=0</formula>
    </cfRule>
  </conditionalFormatting>
  <conditionalFormatting sqref="O11">
    <cfRule type="expression" dxfId="408" priority="953">
      <formula>#REF!=0</formula>
    </cfRule>
  </conditionalFormatting>
  <conditionalFormatting sqref="O7 O15:O16 O9">
    <cfRule type="expression" dxfId="407" priority="978">
      <formula>#REF!=0</formula>
    </cfRule>
  </conditionalFormatting>
  <conditionalFormatting sqref="O15:O16">
    <cfRule type="expression" dxfId="406" priority="977">
      <formula>#REF!=0</formula>
    </cfRule>
  </conditionalFormatting>
  <conditionalFormatting sqref="O7 O9 O19:O20 O22:O28 O13">
    <cfRule type="expression" dxfId="405" priority="976">
      <formula>#REF!=0</formula>
    </cfRule>
  </conditionalFormatting>
  <conditionalFormatting sqref="O20">
    <cfRule type="expression" dxfId="404" priority="973">
      <formula>#REF!=0</formula>
    </cfRule>
  </conditionalFormatting>
  <conditionalFormatting sqref="O13 O21:O27 O18:O19 O15 O9 O7">
    <cfRule type="expression" dxfId="403" priority="975">
      <formula>#REF!=0</formula>
    </cfRule>
  </conditionalFormatting>
  <conditionalFormatting sqref="O21">
    <cfRule type="expression" dxfId="402" priority="974">
      <formula>#REF!=0</formula>
    </cfRule>
  </conditionalFormatting>
  <conditionalFormatting sqref="O28">
    <cfRule type="expression" dxfId="401" priority="972">
      <formula>#REF!=0</formula>
    </cfRule>
  </conditionalFormatting>
  <conditionalFormatting sqref="O15">
    <cfRule type="expression" dxfId="400" priority="971">
      <formula>#REF!=0</formula>
    </cfRule>
  </conditionalFormatting>
  <conditionalFormatting sqref="O19:O20">
    <cfRule type="expression" dxfId="399" priority="969">
      <formula>#REF!=0</formula>
    </cfRule>
  </conditionalFormatting>
  <conditionalFormatting sqref="O18 O21">
    <cfRule type="expression" dxfId="398" priority="970">
      <formula>#REF!=0</formula>
    </cfRule>
  </conditionalFormatting>
  <conditionalFormatting sqref="O22">
    <cfRule type="expression" dxfId="397" priority="968">
      <formula>#REF!=0</formula>
    </cfRule>
  </conditionalFormatting>
  <conditionalFormatting sqref="O23:O24">
    <cfRule type="expression" dxfId="396" priority="967">
      <formula>#REF!=0</formula>
    </cfRule>
  </conditionalFormatting>
  <conditionalFormatting sqref="O25 O28">
    <cfRule type="expression" dxfId="395" priority="966">
      <formula>#REF!=0</formula>
    </cfRule>
  </conditionalFormatting>
  <conditionalFormatting sqref="O26:O27">
    <cfRule type="expression" dxfId="394" priority="965">
      <formula>#REF!=0</formula>
    </cfRule>
  </conditionalFormatting>
  <conditionalFormatting sqref="O13">
    <cfRule type="expression" dxfId="393" priority="964">
      <formula>#REF!=0</formula>
    </cfRule>
  </conditionalFormatting>
  <conditionalFormatting sqref="O16">
    <cfRule type="expression" dxfId="392" priority="959">
      <formula>#REF!=0</formula>
    </cfRule>
  </conditionalFormatting>
  <conditionalFormatting sqref="O16">
    <cfRule type="expression" dxfId="391" priority="958">
      <formula>#REF!=0</formula>
    </cfRule>
  </conditionalFormatting>
  <conditionalFormatting sqref="O15:O16">
    <cfRule type="expression" dxfId="390" priority="957">
      <formula>#REF!=0</formula>
    </cfRule>
  </conditionalFormatting>
  <conditionalFormatting sqref="O15:O16">
    <cfRule type="expression" dxfId="389" priority="956">
      <formula>#REF!=0</formula>
    </cfRule>
  </conditionalFormatting>
  <conditionalFormatting sqref="D15">
    <cfRule type="expression" dxfId="388" priority="946">
      <formula>#REF!=0</formula>
    </cfRule>
  </conditionalFormatting>
  <conditionalFormatting sqref="D8:D9 D15:D16">
    <cfRule type="expression" dxfId="387" priority="945">
      <formula>#REF!=0</formula>
    </cfRule>
  </conditionalFormatting>
  <conditionalFormatting sqref="D8">
    <cfRule type="expression" dxfId="386" priority="944">
      <formula>#REF!=0</formula>
    </cfRule>
  </conditionalFormatting>
  <conditionalFormatting sqref="D16">
    <cfRule type="expression" dxfId="385" priority="943">
      <formula>#REF!=0</formula>
    </cfRule>
  </conditionalFormatting>
  <conditionalFormatting sqref="D15:D16">
    <cfRule type="expression" dxfId="384" priority="942">
      <formula>#REF!=0</formula>
    </cfRule>
  </conditionalFormatting>
  <conditionalFormatting sqref="D16">
    <cfRule type="expression" dxfId="383" priority="938">
      <formula>#REF!=0</formula>
    </cfRule>
  </conditionalFormatting>
  <conditionalFormatting sqref="D11">
    <cfRule type="expression" dxfId="382" priority="937">
      <formula>#REF!=0</formula>
    </cfRule>
  </conditionalFormatting>
  <conditionalFormatting sqref="B7:C7 B18:C19">
    <cfRule type="expression" dxfId="381" priority="934">
      <formula>#REF!=0</formula>
    </cfRule>
  </conditionalFormatting>
  <conditionalFormatting sqref="B24:C24">
    <cfRule type="expression" dxfId="380" priority="918">
      <formula>#REF!=0</formula>
    </cfRule>
  </conditionalFormatting>
  <conditionalFormatting sqref="B20:C20">
    <cfRule type="expression" dxfId="379" priority="919">
      <formula>#REF!=0</formula>
    </cfRule>
  </conditionalFormatting>
  <conditionalFormatting sqref="B21:C23 B25:C25 C26:C28">
    <cfRule type="expression" dxfId="378" priority="920">
      <formula>#REF!=0</formula>
    </cfRule>
  </conditionalFormatting>
  <conditionalFormatting sqref="D20">
    <cfRule type="expression" dxfId="377" priority="916">
      <formula>#REF!=0</formula>
    </cfRule>
  </conditionalFormatting>
  <conditionalFormatting sqref="D21:D28">
    <cfRule type="expression" dxfId="376" priority="917">
      <formula>#REF!=0</formula>
    </cfRule>
  </conditionalFormatting>
  <conditionalFormatting sqref="N11">
    <cfRule type="expression" dxfId="375" priority="855">
      <formula>#REF!=0</formula>
    </cfRule>
  </conditionalFormatting>
  <conditionalFormatting sqref="N11">
    <cfRule type="expression" dxfId="374" priority="854">
      <formula>#REF!=0</formula>
    </cfRule>
  </conditionalFormatting>
  <conditionalFormatting sqref="N11">
    <cfRule type="expression" dxfId="373" priority="853">
      <formula>#REF!=0</formula>
    </cfRule>
  </conditionalFormatting>
  <conditionalFormatting sqref="N7 N15:N16 N9">
    <cfRule type="expression" dxfId="372" priority="878">
      <formula>#REF!=0</formula>
    </cfRule>
  </conditionalFormatting>
  <conditionalFormatting sqref="N15:N16">
    <cfRule type="expression" dxfId="371" priority="877">
      <formula>#REF!=0</formula>
    </cfRule>
  </conditionalFormatting>
  <conditionalFormatting sqref="N7 N9 N19:N20 N22:N28 N13">
    <cfRule type="expression" dxfId="370" priority="876">
      <formula>#REF!=0</formula>
    </cfRule>
  </conditionalFormatting>
  <conditionalFormatting sqref="N20">
    <cfRule type="expression" dxfId="369" priority="873">
      <formula>#REF!=0</formula>
    </cfRule>
  </conditionalFormatting>
  <conditionalFormatting sqref="N13 N21:N27 N18:N19 N15 N9 N7">
    <cfRule type="expression" dxfId="368" priority="875">
      <formula>#REF!=0</formula>
    </cfRule>
  </conditionalFormatting>
  <conditionalFormatting sqref="N21">
    <cfRule type="expression" dxfId="367" priority="874">
      <formula>#REF!=0</formula>
    </cfRule>
  </conditionalFormatting>
  <conditionalFormatting sqref="N28">
    <cfRule type="expression" dxfId="366" priority="872">
      <formula>#REF!=0</formula>
    </cfRule>
  </conditionalFormatting>
  <conditionalFormatting sqref="N15">
    <cfRule type="expression" dxfId="365" priority="871">
      <formula>#REF!=0</formula>
    </cfRule>
  </conditionalFormatting>
  <conditionalFormatting sqref="N19:N20">
    <cfRule type="expression" dxfId="364" priority="869">
      <formula>#REF!=0</formula>
    </cfRule>
  </conditionalFormatting>
  <conditionalFormatting sqref="N18 N21">
    <cfRule type="expression" dxfId="363" priority="870">
      <formula>#REF!=0</formula>
    </cfRule>
  </conditionalFormatting>
  <conditionalFormatting sqref="N22">
    <cfRule type="expression" dxfId="362" priority="868">
      <formula>#REF!=0</formula>
    </cfRule>
  </conditionalFormatting>
  <conditionalFormatting sqref="N23:N24">
    <cfRule type="expression" dxfId="361" priority="867">
      <formula>#REF!=0</formula>
    </cfRule>
  </conditionalFormatting>
  <conditionalFormatting sqref="N25 N28">
    <cfRule type="expression" dxfId="360" priority="866">
      <formula>#REF!=0</formula>
    </cfRule>
  </conditionalFormatting>
  <conditionalFormatting sqref="N26:N27">
    <cfRule type="expression" dxfId="359" priority="865">
      <formula>#REF!=0</formula>
    </cfRule>
  </conditionalFormatting>
  <conditionalFormatting sqref="N13">
    <cfRule type="expression" dxfId="358" priority="864">
      <formula>#REF!=0</formula>
    </cfRule>
  </conditionalFormatting>
  <conditionalFormatting sqref="N16">
    <cfRule type="expression" dxfId="357" priority="859">
      <formula>#REF!=0</formula>
    </cfRule>
  </conditionalFormatting>
  <conditionalFormatting sqref="N16">
    <cfRule type="expression" dxfId="356" priority="858">
      <formula>#REF!=0</formula>
    </cfRule>
  </conditionalFormatting>
  <conditionalFormatting sqref="N15:N16">
    <cfRule type="expression" dxfId="355" priority="857">
      <formula>#REF!=0</formula>
    </cfRule>
  </conditionalFormatting>
  <conditionalFormatting sqref="N15:N16">
    <cfRule type="expression" dxfId="354" priority="856">
      <formula>#REF!=0</formula>
    </cfRule>
  </conditionalFormatting>
  <conditionalFormatting sqref="M11">
    <cfRule type="expression" dxfId="353" priority="552">
      <formula>#REF!=0</formula>
    </cfRule>
  </conditionalFormatting>
  <conditionalFormatting sqref="M11">
    <cfRule type="expression" dxfId="352" priority="551">
      <formula>#REF!=0</formula>
    </cfRule>
  </conditionalFormatting>
  <conditionalFormatting sqref="M11">
    <cfRule type="expression" dxfId="351" priority="550">
      <formula>#REF!=0</formula>
    </cfRule>
  </conditionalFormatting>
  <conditionalFormatting sqref="M7 M15:M16 M9">
    <cfRule type="expression" dxfId="350" priority="575">
      <formula>#REF!=0</formula>
    </cfRule>
  </conditionalFormatting>
  <conditionalFormatting sqref="M15:M16">
    <cfRule type="expression" dxfId="349" priority="574">
      <formula>#REF!=0</formula>
    </cfRule>
  </conditionalFormatting>
  <conditionalFormatting sqref="M7 M9 M19:M20 M22:M28 M13">
    <cfRule type="expression" dxfId="348" priority="573">
      <formula>#REF!=0</formula>
    </cfRule>
  </conditionalFormatting>
  <conditionalFormatting sqref="M20">
    <cfRule type="expression" dxfId="347" priority="570">
      <formula>#REF!=0</formula>
    </cfRule>
  </conditionalFormatting>
  <conditionalFormatting sqref="M13 M21:M27 M18:M19 M15 M9 M7">
    <cfRule type="expression" dxfId="346" priority="572">
      <formula>#REF!=0</formula>
    </cfRule>
  </conditionalFormatting>
  <conditionalFormatting sqref="M21">
    <cfRule type="expression" dxfId="345" priority="571">
      <formula>#REF!=0</formula>
    </cfRule>
  </conditionalFormatting>
  <conditionalFormatting sqref="M28">
    <cfRule type="expression" dxfId="344" priority="569">
      <formula>#REF!=0</formula>
    </cfRule>
  </conditionalFormatting>
  <conditionalFormatting sqref="M15">
    <cfRule type="expression" dxfId="343" priority="568">
      <formula>#REF!=0</formula>
    </cfRule>
  </conditionalFormatting>
  <conditionalFormatting sqref="M19:M20">
    <cfRule type="expression" dxfId="342" priority="566">
      <formula>#REF!=0</formula>
    </cfRule>
  </conditionalFormatting>
  <conditionalFormatting sqref="M18 M21">
    <cfRule type="expression" dxfId="341" priority="567">
      <formula>#REF!=0</formula>
    </cfRule>
  </conditionalFormatting>
  <conditionalFormatting sqref="M22">
    <cfRule type="expression" dxfId="340" priority="565">
      <formula>#REF!=0</formula>
    </cfRule>
  </conditionalFormatting>
  <conditionalFormatting sqref="M23:M24">
    <cfRule type="expression" dxfId="339" priority="564">
      <formula>#REF!=0</formula>
    </cfRule>
  </conditionalFormatting>
  <conditionalFormatting sqref="M25 M28">
    <cfRule type="expression" dxfId="338" priority="563">
      <formula>#REF!=0</formula>
    </cfRule>
  </conditionalFormatting>
  <conditionalFormatting sqref="M26:M27">
    <cfRule type="expression" dxfId="337" priority="562">
      <formula>#REF!=0</formula>
    </cfRule>
  </conditionalFormatting>
  <conditionalFormatting sqref="M13">
    <cfRule type="expression" dxfId="336" priority="561">
      <formula>#REF!=0</formula>
    </cfRule>
  </conditionalFormatting>
  <conditionalFormatting sqref="M16">
    <cfRule type="expression" dxfId="335" priority="556">
      <formula>#REF!=0</formula>
    </cfRule>
  </conditionalFormatting>
  <conditionalFormatting sqref="M16">
    <cfRule type="expression" dxfId="334" priority="555">
      <formula>#REF!=0</formula>
    </cfRule>
  </conditionalFormatting>
  <conditionalFormatting sqref="M15:M16">
    <cfRule type="expression" dxfId="333" priority="554">
      <formula>#REF!=0</formula>
    </cfRule>
  </conditionalFormatting>
  <conditionalFormatting sqref="M15:M16">
    <cfRule type="expression" dxfId="332" priority="553">
      <formula>#REF!=0</formula>
    </cfRule>
  </conditionalFormatting>
  <conditionalFormatting sqref="L11">
    <cfRule type="expression" dxfId="331" priority="452">
      <formula>#REF!=0</formula>
    </cfRule>
  </conditionalFormatting>
  <conditionalFormatting sqref="L11">
    <cfRule type="expression" dxfId="330" priority="451">
      <formula>#REF!=0</formula>
    </cfRule>
  </conditionalFormatting>
  <conditionalFormatting sqref="L11">
    <cfRule type="expression" dxfId="329" priority="450">
      <formula>#REF!=0</formula>
    </cfRule>
  </conditionalFormatting>
  <conditionalFormatting sqref="L7 L15:L16 L9">
    <cfRule type="expression" dxfId="328" priority="475">
      <formula>#REF!=0</formula>
    </cfRule>
  </conditionalFormatting>
  <conditionalFormatting sqref="L15:L16">
    <cfRule type="expression" dxfId="327" priority="474">
      <formula>#REF!=0</formula>
    </cfRule>
  </conditionalFormatting>
  <conditionalFormatting sqref="L7 L9 L19:L20 L22:L28 L13">
    <cfRule type="expression" dxfId="326" priority="473">
      <formula>#REF!=0</formula>
    </cfRule>
  </conditionalFormatting>
  <conditionalFormatting sqref="L20">
    <cfRule type="expression" dxfId="325" priority="470">
      <formula>#REF!=0</formula>
    </cfRule>
  </conditionalFormatting>
  <conditionalFormatting sqref="L13 L21:L27 L18:L19 L15 L9 L7">
    <cfRule type="expression" dxfId="324" priority="472">
      <formula>#REF!=0</formula>
    </cfRule>
  </conditionalFormatting>
  <conditionalFormatting sqref="L21">
    <cfRule type="expression" dxfId="323" priority="471">
      <formula>#REF!=0</formula>
    </cfRule>
  </conditionalFormatting>
  <conditionalFormatting sqref="L28">
    <cfRule type="expression" dxfId="322" priority="469">
      <formula>#REF!=0</formula>
    </cfRule>
  </conditionalFormatting>
  <conditionalFormatting sqref="L15">
    <cfRule type="expression" dxfId="321" priority="468">
      <formula>#REF!=0</formula>
    </cfRule>
  </conditionalFormatting>
  <conditionalFormatting sqref="L19:L20">
    <cfRule type="expression" dxfId="320" priority="466">
      <formula>#REF!=0</formula>
    </cfRule>
  </conditionalFormatting>
  <conditionalFormatting sqref="L18 L21">
    <cfRule type="expression" dxfId="319" priority="467">
      <formula>#REF!=0</formula>
    </cfRule>
  </conditionalFormatting>
  <conditionalFormatting sqref="L22">
    <cfRule type="expression" dxfId="318" priority="465">
      <formula>#REF!=0</formula>
    </cfRule>
  </conditionalFormatting>
  <conditionalFormatting sqref="L23:L24">
    <cfRule type="expression" dxfId="317" priority="464">
      <formula>#REF!=0</formula>
    </cfRule>
  </conditionalFormatting>
  <conditionalFormatting sqref="L25 L28">
    <cfRule type="expression" dxfId="316" priority="463">
      <formula>#REF!=0</formula>
    </cfRule>
  </conditionalFormatting>
  <conditionalFormatting sqref="L26:L27">
    <cfRule type="expression" dxfId="315" priority="462">
      <formula>#REF!=0</formula>
    </cfRule>
  </conditionalFormatting>
  <conditionalFormatting sqref="L13">
    <cfRule type="expression" dxfId="314" priority="461">
      <formula>#REF!=0</formula>
    </cfRule>
  </conditionalFormatting>
  <conditionalFormatting sqref="L16">
    <cfRule type="expression" dxfId="313" priority="456">
      <formula>#REF!=0</formula>
    </cfRule>
  </conditionalFormatting>
  <conditionalFormatting sqref="L16">
    <cfRule type="expression" dxfId="312" priority="455">
      <formula>#REF!=0</formula>
    </cfRule>
  </conditionalFormatting>
  <conditionalFormatting sqref="L15:L16">
    <cfRule type="expression" dxfId="311" priority="454">
      <formula>#REF!=0</formula>
    </cfRule>
  </conditionalFormatting>
  <conditionalFormatting sqref="L15:L16">
    <cfRule type="expression" dxfId="310" priority="453">
      <formula>#REF!=0</formula>
    </cfRule>
  </conditionalFormatting>
  <conditionalFormatting sqref="E13">
    <cfRule type="expression" dxfId="309" priority="429">
      <formula>#REF!=0</formula>
    </cfRule>
  </conditionalFormatting>
  <conditionalFormatting sqref="D13:E13">
    <cfRule type="expression" dxfId="308" priority="428">
      <formula>#REF!=0</formula>
    </cfRule>
  </conditionalFormatting>
  <conditionalFormatting sqref="Q8:U8">
    <cfRule type="expression" dxfId="307" priority="420">
      <formula>#REF!=0</formula>
    </cfRule>
  </conditionalFormatting>
  <conditionalFormatting sqref="R8:T8">
    <cfRule type="expression" dxfId="306" priority="419">
      <formula>#REF!=0</formula>
    </cfRule>
  </conditionalFormatting>
  <conditionalFormatting sqref="R8:T8">
    <cfRule type="expression" dxfId="305" priority="418">
      <formula>#REF!=0</formula>
    </cfRule>
  </conditionalFormatting>
  <conditionalFormatting sqref="R8:T8">
    <cfRule type="expression" dxfId="304" priority="417">
      <formula>#REF!=0</formula>
    </cfRule>
  </conditionalFormatting>
  <conditionalFormatting sqref="Q8">
    <cfRule type="expression" dxfId="303" priority="416">
      <formula>#REF!=0</formula>
    </cfRule>
  </conditionalFormatting>
  <conditionalFormatting sqref="Q8">
    <cfRule type="expression" dxfId="302" priority="415">
      <formula>#REF!=0</formula>
    </cfRule>
  </conditionalFormatting>
  <conditionalFormatting sqref="Q8">
    <cfRule type="expression" dxfId="301" priority="414">
      <formula>#REF!=0</formula>
    </cfRule>
  </conditionalFormatting>
  <conditionalFormatting sqref="Q8">
    <cfRule type="expression" dxfId="300" priority="413">
      <formula>#REF!=0</formula>
    </cfRule>
  </conditionalFormatting>
  <conditionalFormatting sqref="Q8">
    <cfRule type="expression" dxfId="299" priority="412">
      <formula>#REF!=0</formula>
    </cfRule>
  </conditionalFormatting>
  <conditionalFormatting sqref="P8">
    <cfRule type="expression" dxfId="298" priority="408">
      <formula>#REF!=0</formula>
    </cfRule>
  </conditionalFormatting>
  <conditionalFormatting sqref="P8">
    <cfRule type="expression" dxfId="297" priority="407">
      <formula>#REF!=0</formula>
    </cfRule>
  </conditionalFormatting>
  <conditionalFormatting sqref="P8">
    <cfRule type="expression" dxfId="296" priority="406">
      <formula>#REF!=0</formula>
    </cfRule>
  </conditionalFormatting>
  <conditionalFormatting sqref="P8">
    <cfRule type="expression" dxfId="295" priority="411">
      <formula>#REF!=0</formula>
    </cfRule>
  </conditionalFormatting>
  <conditionalFormatting sqref="P8">
    <cfRule type="expression" dxfId="294" priority="410">
      <formula>#REF!=0</formula>
    </cfRule>
  </conditionalFormatting>
  <conditionalFormatting sqref="P8">
    <cfRule type="expression" dxfId="293" priority="409">
      <formula>#REF!=0</formula>
    </cfRule>
  </conditionalFormatting>
  <conditionalFormatting sqref="O8">
    <cfRule type="expression" dxfId="292" priority="403">
      <formula>#REF!=0</formula>
    </cfRule>
  </conditionalFormatting>
  <conditionalFormatting sqref="O8">
    <cfRule type="expression" dxfId="291" priority="402">
      <formula>#REF!=0</formula>
    </cfRule>
  </conditionalFormatting>
  <conditionalFormatting sqref="O8">
    <cfRule type="expression" dxfId="290" priority="401">
      <formula>#REF!=0</formula>
    </cfRule>
  </conditionalFormatting>
  <conditionalFormatting sqref="O8">
    <cfRule type="expression" dxfId="289" priority="400">
      <formula>#REF!=0</formula>
    </cfRule>
  </conditionalFormatting>
  <conditionalFormatting sqref="O8">
    <cfRule type="expression" dxfId="288" priority="405">
      <formula>#REF!=0</formula>
    </cfRule>
  </conditionalFormatting>
  <conditionalFormatting sqref="O8">
    <cfRule type="expression" dxfId="287" priority="404">
      <formula>#REF!=0</formula>
    </cfRule>
  </conditionalFormatting>
  <conditionalFormatting sqref="N8">
    <cfRule type="expression" dxfId="286" priority="399">
      <formula>#REF!=0</formula>
    </cfRule>
  </conditionalFormatting>
  <conditionalFormatting sqref="N8">
    <cfRule type="expression" dxfId="285" priority="398">
      <formula>#REF!=0</formula>
    </cfRule>
  </conditionalFormatting>
  <conditionalFormatting sqref="N8">
    <cfRule type="expression" dxfId="284" priority="397">
      <formula>#REF!=0</formula>
    </cfRule>
  </conditionalFormatting>
  <conditionalFormatting sqref="N8">
    <cfRule type="expression" dxfId="283" priority="396">
      <formula>#REF!=0</formula>
    </cfRule>
  </conditionalFormatting>
  <conditionalFormatting sqref="N8">
    <cfRule type="expression" dxfId="282" priority="395">
      <formula>#REF!=0</formula>
    </cfRule>
  </conditionalFormatting>
  <conditionalFormatting sqref="N8">
    <cfRule type="expression" dxfId="281" priority="394">
      <formula>#REF!=0</formula>
    </cfRule>
  </conditionalFormatting>
  <conditionalFormatting sqref="M8">
    <cfRule type="expression" dxfId="280" priority="393">
      <formula>#REF!=0</formula>
    </cfRule>
  </conditionalFormatting>
  <conditionalFormatting sqref="M8">
    <cfRule type="expression" dxfId="279" priority="392">
      <formula>#REF!=0</formula>
    </cfRule>
  </conditionalFormatting>
  <conditionalFormatting sqref="M8">
    <cfRule type="expression" dxfId="278" priority="391">
      <formula>#REF!=0</formula>
    </cfRule>
  </conditionalFormatting>
  <conditionalFormatting sqref="M8">
    <cfRule type="expression" dxfId="277" priority="390">
      <formula>#REF!=0</formula>
    </cfRule>
  </conditionalFormatting>
  <conditionalFormatting sqref="M8">
    <cfRule type="expression" dxfId="276" priority="389">
      <formula>#REF!=0</formula>
    </cfRule>
  </conditionalFormatting>
  <conditionalFormatting sqref="M8">
    <cfRule type="expression" dxfId="275" priority="388">
      <formula>#REF!=0</formula>
    </cfRule>
  </conditionalFormatting>
  <conditionalFormatting sqref="L8">
    <cfRule type="expression" dxfId="274" priority="387">
      <formula>#REF!=0</formula>
    </cfRule>
  </conditionalFormatting>
  <conditionalFormatting sqref="L8">
    <cfRule type="expression" dxfId="273" priority="386">
      <formula>#REF!=0</formula>
    </cfRule>
  </conditionalFormatting>
  <conditionalFormatting sqref="L8">
    <cfRule type="expression" dxfId="272" priority="385">
      <formula>#REF!=0</formula>
    </cfRule>
  </conditionalFormatting>
  <conditionalFormatting sqref="L8">
    <cfRule type="expression" dxfId="271" priority="384">
      <formula>#REF!=0</formula>
    </cfRule>
  </conditionalFormatting>
  <conditionalFormatting sqref="L8">
    <cfRule type="expression" dxfId="270" priority="383">
      <formula>#REF!=0</formula>
    </cfRule>
  </conditionalFormatting>
  <conditionalFormatting sqref="L8">
    <cfRule type="expression" dxfId="269" priority="382">
      <formula>#REF!=0</formula>
    </cfRule>
  </conditionalFormatting>
  <conditionalFormatting sqref="F10:G10">
    <cfRule type="expression" dxfId="268" priority="377">
      <formula>#REF!=0</formula>
    </cfRule>
  </conditionalFormatting>
  <conditionalFormatting sqref="H10">
    <cfRule type="expression" dxfId="267" priority="375">
      <formula>#REF!=0</formula>
    </cfRule>
  </conditionalFormatting>
  <conditionalFormatting sqref="F10">
    <cfRule type="expression" dxfId="266" priority="376">
      <formula>#REF!=0</formula>
    </cfRule>
  </conditionalFormatting>
  <conditionalFormatting sqref="L10">
    <cfRule type="expression" dxfId="265" priority="370">
      <formula>#REF!=0</formula>
    </cfRule>
  </conditionalFormatting>
  <conditionalFormatting sqref="L10">
    <cfRule type="expression" dxfId="264" priority="369">
      <formula>#REF!=0</formula>
    </cfRule>
  </conditionalFormatting>
  <conditionalFormatting sqref="L10">
    <cfRule type="expression" dxfId="263" priority="368">
      <formula>#REF!=0</formula>
    </cfRule>
  </conditionalFormatting>
  <conditionalFormatting sqref="L10">
    <cfRule type="expression" dxfId="262" priority="367">
      <formula>#REF!=0</formula>
    </cfRule>
  </conditionalFormatting>
  <conditionalFormatting sqref="O10:U10">
    <cfRule type="expression" dxfId="261" priority="366">
      <formula>#REF!=0</formula>
    </cfRule>
  </conditionalFormatting>
  <conditionalFormatting sqref="O10:U10">
    <cfRule type="expression" dxfId="260" priority="365">
      <formula>#REF!=0</formula>
    </cfRule>
  </conditionalFormatting>
  <conditionalFormatting sqref="O10:U10">
    <cfRule type="expression" dxfId="259" priority="364">
      <formula>#REF!=0</formula>
    </cfRule>
  </conditionalFormatting>
  <conditionalFormatting sqref="O10:U10">
    <cfRule type="expression" dxfId="258" priority="363">
      <formula>#REF!=0</formula>
    </cfRule>
  </conditionalFormatting>
  <conditionalFormatting sqref="N10">
    <cfRule type="expression" dxfId="257" priority="360">
      <formula>#REF!=0</formula>
    </cfRule>
  </conditionalFormatting>
  <conditionalFormatting sqref="N10">
    <cfRule type="expression" dxfId="256" priority="359">
      <formula>#REF!=0</formula>
    </cfRule>
  </conditionalFormatting>
  <conditionalFormatting sqref="N10">
    <cfRule type="expression" dxfId="255" priority="362">
      <formula>#REF!=0</formula>
    </cfRule>
  </conditionalFormatting>
  <conditionalFormatting sqref="N10">
    <cfRule type="expression" dxfId="254" priority="361">
      <formula>#REF!=0</formula>
    </cfRule>
  </conditionalFormatting>
  <conditionalFormatting sqref="M10">
    <cfRule type="expression" dxfId="253" priority="358">
      <formula>#REF!=0</formula>
    </cfRule>
  </conditionalFormatting>
  <conditionalFormatting sqref="M10">
    <cfRule type="expression" dxfId="252" priority="357">
      <formula>#REF!=0</formula>
    </cfRule>
  </conditionalFormatting>
  <conditionalFormatting sqref="M10">
    <cfRule type="expression" dxfId="251" priority="356">
      <formula>#REF!=0</formula>
    </cfRule>
  </conditionalFormatting>
  <conditionalFormatting sqref="M10">
    <cfRule type="expression" dxfId="250" priority="355">
      <formula>#REF!=0</formula>
    </cfRule>
  </conditionalFormatting>
  <conditionalFormatting sqref="D10:E10">
    <cfRule type="expression" dxfId="249" priority="354">
      <formula>#REF!=0</formula>
    </cfRule>
  </conditionalFormatting>
  <conditionalFormatting sqref="D10:E10">
    <cfRule type="expression" dxfId="248" priority="353">
      <formula>#REF!=0</formula>
    </cfRule>
  </conditionalFormatting>
  <conditionalFormatting sqref="D10:E10">
    <cfRule type="expression" dxfId="247" priority="352">
      <formula>#REF!=0</formula>
    </cfRule>
  </conditionalFormatting>
  <conditionalFormatting sqref="D10:E10">
    <cfRule type="expression" dxfId="246" priority="351">
      <formula>#REF!=0</formula>
    </cfRule>
  </conditionalFormatting>
  <conditionalFormatting sqref="H12">
    <cfRule type="expression" dxfId="245" priority="350">
      <formula>#REF!=0</formula>
    </cfRule>
  </conditionalFormatting>
  <conditionalFormatting sqref="F12:G12">
    <cfRule type="expression" dxfId="244" priority="349">
      <formula>#REF!=0</formula>
    </cfRule>
  </conditionalFormatting>
  <conditionalFormatting sqref="F12:G12">
    <cfRule type="expression" dxfId="243" priority="348">
      <formula>#REF!=0</formula>
    </cfRule>
  </conditionalFormatting>
  <conditionalFormatting sqref="F12:G12">
    <cfRule type="expression" dxfId="242" priority="347">
      <formula>#REF!=0</formula>
    </cfRule>
  </conditionalFormatting>
  <conditionalFormatting sqref="F12:G12">
    <cfRule type="expression" dxfId="241" priority="346">
      <formula>#REF!=0</formula>
    </cfRule>
  </conditionalFormatting>
  <conditionalFormatting sqref="Q12:U12">
    <cfRule type="expression" dxfId="240" priority="345">
      <formula>#REF!=0</formula>
    </cfRule>
  </conditionalFormatting>
  <conditionalFormatting sqref="R12:T12">
    <cfRule type="expression" dxfId="239" priority="344">
      <formula>#REF!=0</formula>
    </cfRule>
  </conditionalFormatting>
  <conditionalFormatting sqref="R12:T12">
    <cfRule type="expression" dxfId="238" priority="343">
      <formula>#REF!=0</formula>
    </cfRule>
  </conditionalFormatting>
  <conditionalFormatting sqref="R12:T12">
    <cfRule type="expression" dxfId="237" priority="342">
      <formula>#REF!=0</formula>
    </cfRule>
  </conditionalFormatting>
  <conditionalFormatting sqref="Q12">
    <cfRule type="expression" dxfId="236" priority="341">
      <formula>#REF!=0</formula>
    </cfRule>
  </conditionalFormatting>
  <conditionalFormatting sqref="Q12">
    <cfRule type="expression" dxfId="235" priority="340">
      <formula>#REF!=0</formula>
    </cfRule>
  </conditionalFormatting>
  <conditionalFormatting sqref="Q12">
    <cfRule type="expression" dxfId="234" priority="339">
      <formula>#REF!=0</formula>
    </cfRule>
  </conditionalFormatting>
  <conditionalFormatting sqref="Q12">
    <cfRule type="expression" dxfId="233" priority="338">
      <formula>#REF!=0</formula>
    </cfRule>
  </conditionalFormatting>
  <conditionalFormatting sqref="Q12">
    <cfRule type="expression" dxfId="232" priority="337">
      <formula>#REF!=0</formula>
    </cfRule>
  </conditionalFormatting>
  <conditionalFormatting sqref="P12">
    <cfRule type="expression" dxfId="231" priority="333">
      <formula>#REF!=0</formula>
    </cfRule>
  </conditionalFormatting>
  <conditionalFormatting sqref="P12">
    <cfRule type="expression" dxfId="230" priority="332">
      <formula>#REF!=0</formula>
    </cfRule>
  </conditionalFormatting>
  <conditionalFormatting sqref="P12">
    <cfRule type="expression" dxfId="229" priority="331">
      <formula>#REF!=0</formula>
    </cfRule>
  </conditionalFormatting>
  <conditionalFormatting sqref="P12">
    <cfRule type="expression" dxfId="228" priority="336">
      <formula>#REF!=0</formula>
    </cfRule>
  </conditionalFormatting>
  <conditionalFormatting sqref="P12">
    <cfRule type="expression" dxfId="227" priority="335">
      <formula>#REF!=0</formula>
    </cfRule>
  </conditionalFormatting>
  <conditionalFormatting sqref="P12">
    <cfRule type="expression" dxfId="226" priority="334">
      <formula>#REF!=0</formula>
    </cfRule>
  </conditionalFormatting>
  <conditionalFormatting sqref="O12">
    <cfRule type="expression" dxfId="225" priority="328">
      <formula>#REF!=0</formula>
    </cfRule>
  </conditionalFormatting>
  <conditionalFormatting sqref="O12">
    <cfRule type="expression" dxfId="224" priority="327">
      <formula>#REF!=0</formula>
    </cfRule>
  </conditionalFormatting>
  <conditionalFormatting sqref="O12">
    <cfRule type="expression" dxfId="223" priority="326">
      <formula>#REF!=0</formula>
    </cfRule>
  </conditionalFormatting>
  <conditionalFormatting sqref="O12">
    <cfRule type="expression" dxfId="222" priority="325">
      <formula>#REF!=0</formula>
    </cfRule>
  </conditionalFormatting>
  <conditionalFormatting sqref="O12">
    <cfRule type="expression" dxfId="221" priority="330">
      <formula>#REF!=0</formula>
    </cfRule>
  </conditionalFormatting>
  <conditionalFormatting sqref="O12">
    <cfRule type="expression" dxfId="220" priority="329">
      <formula>#REF!=0</formula>
    </cfRule>
  </conditionalFormatting>
  <conditionalFormatting sqref="N12">
    <cfRule type="expression" dxfId="219" priority="324">
      <formula>#REF!=0</formula>
    </cfRule>
  </conditionalFormatting>
  <conditionalFormatting sqref="N12">
    <cfRule type="expression" dxfId="218" priority="323">
      <formula>#REF!=0</formula>
    </cfRule>
  </conditionalFormatting>
  <conditionalFormatting sqref="N12">
    <cfRule type="expression" dxfId="217" priority="322">
      <formula>#REF!=0</formula>
    </cfRule>
  </conditionalFormatting>
  <conditionalFormatting sqref="N12">
    <cfRule type="expression" dxfId="216" priority="321">
      <formula>#REF!=0</formula>
    </cfRule>
  </conditionalFormatting>
  <conditionalFormatting sqref="N12">
    <cfRule type="expression" dxfId="215" priority="320">
      <formula>#REF!=0</formula>
    </cfRule>
  </conditionalFormatting>
  <conditionalFormatting sqref="N12">
    <cfRule type="expression" dxfId="214" priority="319">
      <formula>#REF!=0</formula>
    </cfRule>
  </conditionalFormatting>
  <conditionalFormatting sqref="M12">
    <cfRule type="expression" dxfId="213" priority="318">
      <formula>#REF!=0</formula>
    </cfRule>
  </conditionalFormatting>
  <conditionalFormatting sqref="M12">
    <cfRule type="expression" dxfId="212" priority="317">
      <formula>#REF!=0</formula>
    </cfRule>
  </conditionalFormatting>
  <conditionalFormatting sqref="M12">
    <cfRule type="expression" dxfId="211" priority="316">
      <formula>#REF!=0</formula>
    </cfRule>
  </conditionalFormatting>
  <conditionalFormatting sqref="M12">
    <cfRule type="expression" dxfId="210" priority="315">
      <formula>#REF!=0</formula>
    </cfRule>
  </conditionalFormatting>
  <conditionalFormatting sqref="M12">
    <cfRule type="expression" dxfId="209" priority="314">
      <formula>#REF!=0</formula>
    </cfRule>
  </conditionalFormatting>
  <conditionalFormatting sqref="M12">
    <cfRule type="expression" dxfId="208" priority="313">
      <formula>#REF!=0</formula>
    </cfRule>
  </conditionalFormatting>
  <conditionalFormatting sqref="L12">
    <cfRule type="expression" dxfId="207" priority="312">
      <formula>#REF!=0</formula>
    </cfRule>
  </conditionalFormatting>
  <conditionalFormatting sqref="L12">
    <cfRule type="expression" dxfId="206" priority="311">
      <formula>#REF!=0</formula>
    </cfRule>
  </conditionalFormatting>
  <conditionalFormatting sqref="L12">
    <cfRule type="expression" dxfId="205" priority="310">
      <formula>#REF!=0</formula>
    </cfRule>
  </conditionalFormatting>
  <conditionalFormatting sqref="L12">
    <cfRule type="expression" dxfId="204" priority="309">
      <formula>#REF!=0</formula>
    </cfRule>
  </conditionalFormatting>
  <conditionalFormatting sqref="L12">
    <cfRule type="expression" dxfId="203" priority="308">
      <formula>#REF!=0</formula>
    </cfRule>
  </conditionalFormatting>
  <conditionalFormatting sqref="L12">
    <cfRule type="expression" dxfId="202" priority="307">
      <formula>#REF!=0</formula>
    </cfRule>
  </conditionalFormatting>
  <conditionalFormatting sqref="D12:E12">
    <cfRule type="expression" dxfId="201" priority="302">
      <formula>#REF!=0</formula>
    </cfRule>
  </conditionalFormatting>
  <conditionalFormatting sqref="D12:E12">
    <cfRule type="expression" dxfId="200" priority="301">
      <formula>#REF!=0</formula>
    </cfRule>
  </conditionalFormatting>
  <conditionalFormatting sqref="H14">
    <cfRule type="expression" dxfId="199" priority="299">
      <formula>#REF!=0</formula>
    </cfRule>
  </conditionalFormatting>
  <conditionalFormatting sqref="F14:G14">
    <cfRule type="expression" dxfId="198" priority="298">
      <formula>#REF!=0</formula>
    </cfRule>
  </conditionalFormatting>
  <conditionalFormatting sqref="F14:G14">
    <cfRule type="expression" dxfId="197" priority="297">
      <formula>#REF!=0</formula>
    </cfRule>
  </conditionalFormatting>
  <conditionalFormatting sqref="F14:G14">
    <cfRule type="expression" dxfId="196" priority="296">
      <formula>#REF!=0</formula>
    </cfRule>
  </conditionalFormatting>
  <conditionalFormatting sqref="F14:G14">
    <cfRule type="expression" dxfId="195" priority="295">
      <formula>#REF!=0</formula>
    </cfRule>
  </conditionalFormatting>
  <conditionalFormatting sqref="Q14:U14">
    <cfRule type="expression" dxfId="194" priority="294">
      <formula>#REF!=0</formula>
    </cfRule>
  </conditionalFormatting>
  <conditionalFormatting sqref="R14:T14">
    <cfRule type="expression" dxfId="193" priority="293">
      <formula>#REF!=0</formula>
    </cfRule>
  </conditionalFormatting>
  <conditionalFormatting sqref="R14:T14">
    <cfRule type="expression" dxfId="192" priority="292">
      <formula>#REF!=0</formula>
    </cfRule>
  </conditionalFormatting>
  <conditionalFormatting sqref="R14:T14">
    <cfRule type="expression" dxfId="191" priority="291">
      <formula>#REF!=0</formula>
    </cfRule>
  </conditionalFormatting>
  <conditionalFormatting sqref="Q14">
    <cfRule type="expression" dxfId="190" priority="290">
      <formula>#REF!=0</formula>
    </cfRule>
  </conditionalFormatting>
  <conditionalFormatting sqref="Q14">
    <cfRule type="expression" dxfId="189" priority="289">
      <formula>#REF!=0</formula>
    </cfRule>
  </conditionalFormatting>
  <conditionalFormatting sqref="Q14">
    <cfRule type="expression" dxfId="188" priority="288">
      <formula>#REF!=0</formula>
    </cfRule>
  </conditionalFormatting>
  <conditionalFormatting sqref="Q14">
    <cfRule type="expression" dxfId="187" priority="287">
      <formula>#REF!=0</formula>
    </cfRule>
  </conditionalFormatting>
  <conditionalFormatting sqref="Q14">
    <cfRule type="expression" dxfId="186" priority="286">
      <formula>#REF!=0</formula>
    </cfRule>
  </conditionalFormatting>
  <conditionalFormatting sqref="P14">
    <cfRule type="expression" dxfId="185" priority="282">
      <formula>#REF!=0</formula>
    </cfRule>
  </conditionalFormatting>
  <conditionalFormatting sqref="P14">
    <cfRule type="expression" dxfId="184" priority="281">
      <formula>#REF!=0</formula>
    </cfRule>
  </conditionalFormatting>
  <conditionalFormatting sqref="P14">
    <cfRule type="expression" dxfId="183" priority="280">
      <formula>#REF!=0</formula>
    </cfRule>
  </conditionalFormatting>
  <conditionalFormatting sqref="P14">
    <cfRule type="expression" dxfId="182" priority="285">
      <formula>#REF!=0</formula>
    </cfRule>
  </conditionalFormatting>
  <conditionalFormatting sqref="P14">
    <cfRule type="expression" dxfId="181" priority="284">
      <formula>#REF!=0</formula>
    </cfRule>
  </conditionalFormatting>
  <conditionalFormatting sqref="P14">
    <cfRule type="expression" dxfId="180" priority="283">
      <formula>#REF!=0</formula>
    </cfRule>
  </conditionalFormatting>
  <conditionalFormatting sqref="O14">
    <cfRule type="expression" dxfId="179" priority="277">
      <formula>#REF!=0</formula>
    </cfRule>
  </conditionalFormatting>
  <conditionalFormatting sqref="O14">
    <cfRule type="expression" dxfId="178" priority="276">
      <formula>#REF!=0</formula>
    </cfRule>
  </conditionalFormatting>
  <conditionalFormatting sqref="O14">
    <cfRule type="expression" dxfId="177" priority="275">
      <formula>#REF!=0</formula>
    </cfRule>
  </conditionalFormatting>
  <conditionalFormatting sqref="O14">
    <cfRule type="expression" dxfId="176" priority="274">
      <formula>#REF!=0</formula>
    </cfRule>
  </conditionalFormatting>
  <conditionalFormatting sqref="O14">
    <cfRule type="expression" dxfId="175" priority="279">
      <formula>#REF!=0</formula>
    </cfRule>
  </conditionalFormatting>
  <conditionalFormatting sqref="O14">
    <cfRule type="expression" dxfId="174" priority="278">
      <formula>#REF!=0</formula>
    </cfRule>
  </conditionalFormatting>
  <conditionalFormatting sqref="N14">
    <cfRule type="expression" dxfId="173" priority="273">
      <formula>#REF!=0</formula>
    </cfRule>
  </conditionalFormatting>
  <conditionalFormatting sqref="N14">
    <cfRule type="expression" dxfId="172" priority="272">
      <formula>#REF!=0</formula>
    </cfRule>
  </conditionalFormatting>
  <conditionalFormatting sqref="N14">
    <cfRule type="expression" dxfId="171" priority="271">
      <formula>#REF!=0</formula>
    </cfRule>
  </conditionalFormatting>
  <conditionalFormatting sqref="N14">
    <cfRule type="expression" dxfId="170" priority="270">
      <formula>#REF!=0</formula>
    </cfRule>
  </conditionalFormatting>
  <conditionalFormatting sqref="N14">
    <cfRule type="expression" dxfId="169" priority="269">
      <formula>#REF!=0</formula>
    </cfRule>
  </conditionalFormatting>
  <conditionalFormatting sqref="N14">
    <cfRule type="expression" dxfId="168" priority="268">
      <formula>#REF!=0</formula>
    </cfRule>
  </conditionalFormatting>
  <conditionalFormatting sqref="M14">
    <cfRule type="expression" dxfId="167" priority="267">
      <formula>#REF!=0</formula>
    </cfRule>
  </conditionalFormatting>
  <conditionalFormatting sqref="M14">
    <cfRule type="expression" dxfId="166" priority="266">
      <formula>#REF!=0</formula>
    </cfRule>
  </conditionalFormatting>
  <conditionalFormatting sqref="M14">
    <cfRule type="expression" dxfId="165" priority="265">
      <formula>#REF!=0</formula>
    </cfRule>
  </conditionalFormatting>
  <conditionalFormatting sqref="M14">
    <cfRule type="expression" dxfId="164" priority="264">
      <formula>#REF!=0</formula>
    </cfRule>
  </conditionalFormatting>
  <conditionalFormatting sqref="M14">
    <cfRule type="expression" dxfId="163" priority="263">
      <formula>#REF!=0</formula>
    </cfRule>
  </conditionalFormatting>
  <conditionalFormatting sqref="M14">
    <cfRule type="expression" dxfId="162" priority="262">
      <formula>#REF!=0</formula>
    </cfRule>
  </conditionalFormatting>
  <conditionalFormatting sqref="L14">
    <cfRule type="expression" dxfId="161" priority="261">
      <formula>#REF!=0</formula>
    </cfRule>
  </conditionalFormatting>
  <conditionalFormatting sqref="L14">
    <cfRule type="expression" dxfId="160" priority="260">
      <formula>#REF!=0</formula>
    </cfRule>
  </conditionalFormatting>
  <conditionalFormatting sqref="L14">
    <cfRule type="expression" dxfId="159" priority="259">
      <formula>#REF!=0</formula>
    </cfRule>
  </conditionalFormatting>
  <conditionalFormatting sqref="L14">
    <cfRule type="expression" dxfId="158" priority="258">
      <formula>#REF!=0</formula>
    </cfRule>
  </conditionalFormatting>
  <conditionalFormatting sqref="L14">
    <cfRule type="expression" dxfId="157" priority="257">
      <formula>#REF!=0</formula>
    </cfRule>
  </conditionalFormatting>
  <conditionalFormatting sqref="L14">
    <cfRule type="expression" dxfId="156" priority="256">
      <formula>#REF!=0</formula>
    </cfRule>
  </conditionalFormatting>
  <conditionalFormatting sqref="D14:E14">
    <cfRule type="expression" dxfId="155" priority="251">
      <formula>#REF!=0</formula>
    </cfRule>
  </conditionalFormatting>
  <conditionalFormatting sqref="D14:E14">
    <cfRule type="expression" dxfId="154" priority="250">
      <formula>#REF!=0</formula>
    </cfRule>
  </conditionalFormatting>
  <conditionalFormatting sqref="D14:E14">
    <cfRule type="expression" dxfId="153" priority="249">
      <formula>#REF!=0</formula>
    </cfRule>
  </conditionalFormatting>
  <conditionalFormatting sqref="K11">
    <cfRule type="expression" dxfId="152" priority="190">
      <formula>#REF!=0</formula>
    </cfRule>
  </conditionalFormatting>
  <conditionalFormatting sqref="K11">
    <cfRule type="expression" dxfId="151" priority="189">
      <formula>#REF!=0</formula>
    </cfRule>
  </conditionalFormatting>
  <conditionalFormatting sqref="K11">
    <cfRule type="expression" dxfId="150" priority="188">
      <formula>#REF!=0</formula>
    </cfRule>
  </conditionalFormatting>
  <conditionalFormatting sqref="K7 K15:K16 K9">
    <cfRule type="expression" dxfId="149" priority="209">
      <formula>#REF!=0</formula>
    </cfRule>
  </conditionalFormatting>
  <conditionalFormatting sqref="K15:K16">
    <cfRule type="expression" dxfId="148" priority="208">
      <formula>#REF!=0</formula>
    </cfRule>
  </conditionalFormatting>
  <conditionalFormatting sqref="K7 K9 K19:K20 K22:K28 K13">
    <cfRule type="expression" dxfId="147" priority="207">
      <formula>#REF!=0</formula>
    </cfRule>
  </conditionalFormatting>
  <conditionalFormatting sqref="K20">
    <cfRule type="expression" dxfId="146" priority="204">
      <formula>#REF!=0</formula>
    </cfRule>
  </conditionalFormatting>
  <conditionalFormatting sqref="K13 K21:K27 K18:K19 K15 K9 K7">
    <cfRule type="expression" dxfId="145" priority="206">
      <formula>#REF!=0</formula>
    </cfRule>
  </conditionalFormatting>
  <conditionalFormatting sqref="K21">
    <cfRule type="expression" dxfId="144" priority="205">
      <formula>#REF!=0</formula>
    </cfRule>
  </conditionalFormatting>
  <conditionalFormatting sqref="K28">
    <cfRule type="expression" dxfId="143" priority="203">
      <formula>#REF!=0</formula>
    </cfRule>
  </conditionalFormatting>
  <conditionalFormatting sqref="K15">
    <cfRule type="expression" dxfId="142" priority="202">
      <formula>#REF!=0</formula>
    </cfRule>
  </conditionalFormatting>
  <conditionalFormatting sqref="K19:K20">
    <cfRule type="expression" dxfId="141" priority="200">
      <formula>#REF!=0</formula>
    </cfRule>
  </conditionalFormatting>
  <conditionalFormatting sqref="K18 K21">
    <cfRule type="expression" dxfId="140" priority="201">
      <formula>#REF!=0</formula>
    </cfRule>
  </conditionalFormatting>
  <conditionalFormatting sqref="K22">
    <cfRule type="expression" dxfId="139" priority="199">
      <formula>#REF!=0</formula>
    </cfRule>
  </conditionalFormatting>
  <conditionalFormatting sqref="K23:K24">
    <cfRule type="expression" dxfId="138" priority="198">
      <formula>#REF!=0</formula>
    </cfRule>
  </conditionalFormatting>
  <conditionalFormatting sqref="K25 K28">
    <cfRule type="expression" dxfId="137" priority="197">
      <formula>#REF!=0</formula>
    </cfRule>
  </conditionalFormatting>
  <conditionalFormatting sqref="K26:K27">
    <cfRule type="expression" dxfId="136" priority="196">
      <formula>#REF!=0</formula>
    </cfRule>
  </conditionalFormatting>
  <conditionalFormatting sqref="K13">
    <cfRule type="expression" dxfId="135" priority="195">
      <formula>#REF!=0</formula>
    </cfRule>
  </conditionalFormatting>
  <conditionalFormatting sqref="K16">
    <cfRule type="expression" dxfId="134" priority="194">
      <formula>#REF!=0</formula>
    </cfRule>
  </conditionalFormatting>
  <conditionalFormatting sqref="K16">
    <cfRule type="expression" dxfId="133" priority="193">
      <formula>#REF!=0</formula>
    </cfRule>
  </conditionalFormatting>
  <conditionalFormatting sqref="K15:K16">
    <cfRule type="expression" dxfId="132" priority="192">
      <formula>#REF!=0</formula>
    </cfRule>
  </conditionalFormatting>
  <conditionalFormatting sqref="K15:K16">
    <cfRule type="expression" dxfId="131" priority="191">
      <formula>#REF!=0</formula>
    </cfRule>
  </conditionalFormatting>
  <conditionalFormatting sqref="K8">
    <cfRule type="expression" dxfId="130" priority="187">
      <formula>#REF!=0</formula>
    </cfRule>
  </conditionalFormatting>
  <conditionalFormatting sqref="K8">
    <cfRule type="expression" dxfId="129" priority="186">
      <formula>#REF!=0</formula>
    </cfRule>
  </conditionalFormatting>
  <conditionalFormatting sqref="K8">
    <cfRule type="expression" dxfId="128" priority="185">
      <formula>#REF!=0</formula>
    </cfRule>
  </conditionalFormatting>
  <conditionalFormatting sqref="K8">
    <cfRule type="expression" dxfId="127" priority="184">
      <formula>#REF!=0</formula>
    </cfRule>
  </conditionalFormatting>
  <conditionalFormatting sqref="K8">
    <cfRule type="expression" dxfId="126" priority="183">
      <formula>#REF!=0</formula>
    </cfRule>
  </conditionalFormatting>
  <conditionalFormatting sqref="K8">
    <cfRule type="expression" dxfId="125" priority="182">
      <formula>#REF!=0</formula>
    </cfRule>
  </conditionalFormatting>
  <conditionalFormatting sqref="J10:K10">
    <cfRule type="expression" dxfId="124" priority="181">
      <formula>#REF!=0</formula>
    </cfRule>
  </conditionalFormatting>
  <conditionalFormatting sqref="J10:K10">
    <cfRule type="expression" dxfId="123" priority="180">
      <formula>#REF!=0</formula>
    </cfRule>
  </conditionalFormatting>
  <conditionalFormatting sqref="J10:K10">
    <cfRule type="expression" dxfId="122" priority="179">
      <formula>#REF!=0</formula>
    </cfRule>
  </conditionalFormatting>
  <conditionalFormatting sqref="J10:K10">
    <cfRule type="expression" dxfId="121" priority="178">
      <formula>#REF!=0</formula>
    </cfRule>
  </conditionalFormatting>
  <conditionalFormatting sqref="K12">
    <cfRule type="expression" dxfId="120" priority="177">
      <formula>#REF!=0</formula>
    </cfRule>
  </conditionalFormatting>
  <conditionalFormatting sqref="K12">
    <cfRule type="expression" dxfId="119" priority="176">
      <formula>#REF!=0</formula>
    </cfRule>
  </conditionalFormatting>
  <conditionalFormatting sqref="K12">
    <cfRule type="expression" dxfId="118" priority="175">
      <formula>#REF!=0</formula>
    </cfRule>
  </conditionalFormatting>
  <conditionalFormatting sqref="K12">
    <cfRule type="expression" dxfId="117" priority="174">
      <formula>#REF!=0</formula>
    </cfRule>
  </conditionalFormatting>
  <conditionalFormatting sqref="K12">
    <cfRule type="expression" dxfId="116" priority="173">
      <formula>#REF!=0</formula>
    </cfRule>
  </conditionalFormatting>
  <conditionalFormatting sqref="K12">
    <cfRule type="expression" dxfId="115" priority="172">
      <formula>#REF!=0</formula>
    </cfRule>
  </conditionalFormatting>
  <conditionalFormatting sqref="K14">
    <cfRule type="expression" dxfId="114" priority="171">
      <formula>#REF!=0</formula>
    </cfRule>
  </conditionalFormatting>
  <conditionalFormatting sqref="K14">
    <cfRule type="expression" dxfId="113" priority="170">
      <formula>#REF!=0</formula>
    </cfRule>
  </conditionalFormatting>
  <conditionalFormatting sqref="K14">
    <cfRule type="expression" dxfId="112" priority="169">
      <formula>#REF!=0</formula>
    </cfRule>
  </conditionalFormatting>
  <conditionalFormatting sqref="K14">
    <cfRule type="expression" dxfId="111" priority="168">
      <formula>#REF!=0</formula>
    </cfRule>
  </conditionalFormatting>
  <conditionalFormatting sqref="K14">
    <cfRule type="expression" dxfId="110" priority="167">
      <formula>#REF!=0</formula>
    </cfRule>
  </conditionalFormatting>
  <conditionalFormatting sqref="K14">
    <cfRule type="expression" dxfId="109" priority="166">
      <formula>#REF!=0</formula>
    </cfRule>
  </conditionalFormatting>
  <conditionalFormatting sqref="B15:C15 B8:C9">
    <cfRule type="expression" dxfId="108" priority="157">
      <formula>#REF!=0</formula>
    </cfRule>
  </conditionalFormatting>
  <conditionalFormatting sqref="B8:C8">
    <cfRule type="expression" dxfId="107" priority="156">
      <formula>#REF!=0</formula>
    </cfRule>
  </conditionalFormatting>
  <conditionalFormatting sqref="B8:C8">
    <cfRule type="expression" dxfId="106" priority="155">
      <formula>#REF!=0</formula>
    </cfRule>
  </conditionalFormatting>
  <conditionalFormatting sqref="C16">
    <cfRule type="expression" dxfId="105" priority="154">
      <formula>#REF!=0</formula>
    </cfRule>
  </conditionalFormatting>
  <conditionalFormatting sqref="C16">
    <cfRule type="expression" dxfId="104" priority="153">
      <formula>#REF!=0</formula>
    </cfRule>
  </conditionalFormatting>
  <conditionalFormatting sqref="B13:C13">
    <cfRule type="expression" dxfId="103" priority="152">
      <formula>#REF!=0</formula>
    </cfRule>
  </conditionalFormatting>
  <conditionalFormatting sqref="B10:C10">
    <cfRule type="expression" dxfId="102" priority="151">
      <formula>#REF!=0</formula>
    </cfRule>
  </conditionalFormatting>
  <conditionalFormatting sqref="B10:C10">
    <cfRule type="expression" dxfId="101" priority="150">
      <formula>#REF!=0</formula>
    </cfRule>
  </conditionalFormatting>
  <conditionalFormatting sqref="B10:C10">
    <cfRule type="expression" dxfId="100" priority="149">
      <formula>#REF!=0</formula>
    </cfRule>
  </conditionalFormatting>
  <conditionalFormatting sqref="B10:C10">
    <cfRule type="expression" dxfId="99" priority="148">
      <formula>#REF!=0</formula>
    </cfRule>
  </conditionalFormatting>
  <conditionalFormatting sqref="B11:C11">
    <cfRule type="expression" dxfId="98" priority="147">
      <formula>#REF!=0</formula>
    </cfRule>
  </conditionalFormatting>
  <conditionalFormatting sqref="C12">
    <cfRule type="expression" dxfId="97" priority="146">
      <formula>#REF!=0</formula>
    </cfRule>
  </conditionalFormatting>
  <conditionalFormatting sqref="C12">
    <cfRule type="expression" dxfId="96" priority="145">
      <formula>#REF!=0</formula>
    </cfRule>
  </conditionalFormatting>
  <conditionalFormatting sqref="C12">
    <cfRule type="expression" dxfId="95" priority="144">
      <formula>#REF!=0</formula>
    </cfRule>
  </conditionalFormatting>
  <conditionalFormatting sqref="C14">
    <cfRule type="expression" dxfId="94" priority="143">
      <formula>#REF!=0</formula>
    </cfRule>
  </conditionalFormatting>
  <conditionalFormatting sqref="C14">
    <cfRule type="expression" dxfId="93" priority="142">
      <formula>#REF!=0</formula>
    </cfRule>
  </conditionalFormatting>
  <conditionalFormatting sqref="C14">
    <cfRule type="expression" dxfId="92" priority="141">
      <formula>#REF!=0</formula>
    </cfRule>
  </conditionalFormatting>
  <conditionalFormatting sqref="I7">
    <cfRule type="expression" dxfId="91" priority="111">
      <formula>#REF!=0</formula>
    </cfRule>
  </conditionalFormatting>
  <conditionalFormatting sqref="I20">
    <cfRule type="expression" dxfId="90" priority="108">
      <formula>#REF!=0</formula>
    </cfRule>
  </conditionalFormatting>
  <conditionalFormatting sqref="I22:I27 I18:I19 I7">
    <cfRule type="expression" dxfId="89" priority="110">
      <formula>#REF!=0</formula>
    </cfRule>
  </conditionalFormatting>
  <conditionalFormatting sqref="I21">
    <cfRule type="expression" dxfId="88" priority="109">
      <formula>#REF!=0</formula>
    </cfRule>
  </conditionalFormatting>
  <conditionalFormatting sqref="I28">
    <cfRule type="expression" dxfId="87" priority="107">
      <formula>#REF!=0</formula>
    </cfRule>
  </conditionalFormatting>
  <conditionalFormatting sqref="I19:I20">
    <cfRule type="expression" dxfId="86" priority="105">
      <formula>#REF!=0</formula>
    </cfRule>
  </conditionalFormatting>
  <conditionalFormatting sqref="I18 I21">
    <cfRule type="expression" dxfId="85" priority="106">
      <formula>#REF!=0</formula>
    </cfRule>
  </conditionalFormatting>
  <conditionalFormatting sqref="I22">
    <cfRule type="expression" dxfId="84" priority="104">
      <formula>#REF!=0</formula>
    </cfRule>
  </conditionalFormatting>
  <conditionalFormatting sqref="I23:I24">
    <cfRule type="expression" dxfId="83" priority="103">
      <formula>#REF!=0</formula>
    </cfRule>
  </conditionalFormatting>
  <conditionalFormatting sqref="I25 I28">
    <cfRule type="expression" dxfId="82" priority="102">
      <formula>#REF!=0</formula>
    </cfRule>
  </conditionalFormatting>
  <conditionalFormatting sqref="I26:I27">
    <cfRule type="expression" dxfId="81" priority="101">
      <formula>#REF!=0</formula>
    </cfRule>
  </conditionalFormatting>
  <conditionalFormatting sqref="I9">
    <cfRule type="expression" dxfId="80" priority="100">
      <formula>#REF!=0</formula>
    </cfRule>
  </conditionalFormatting>
  <conditionalFormatting sqref="I15 I9">
    <cfRule type="expression" dxfId="79" priority="99">
      <formula>#REF!=0</formula>
    </cfRule>
  </conditionalFormatting>
  <conditionalFormatting sqref="I15">
    <cfRule type="expression" dxfId="78" priority="98">
      <formula>#REF!=0</formula>
    </cfRule>
  </conditionalFormatting>
  <conditionalFormatting sqref="I15">
    <cfRule type="expression" dxfId="77" priority="97">
      <formula>#REF!=0</formula>
    </cfRule>
  </conditionalFormatting>
  <conditionalFormatting sqref="I15">
    <cfRule type="expression" dxfId="76" priority="96">
      <formula>#REF!=0</formula>
    </cfRule>
  </conditionalFormatting>
  <conditionalFormatting sqref="I10">
    <cfRule type="expression" dxfId="75" priority="95">
      <formula>#REF!=0</formula>
    </cfRule>
  </conditionalFormatting>
  <conditionalFormatting sqref="I10">
    <cfRule type="expression" dxfId="74" priority="94">
      <formula>#REF!=0</formula>
    </cfRule>
  </conditionalFormatting>
  <conditionalFormatting sqref="I10">
    <cfRule type="expression" dxfId="73" priority="93">
      <formula>#REF!=0</formula>
    </cfRule>
  </conditionalFormatting>
  <conditionalFormatting sqref="I10">
    <cfRule type="expression" dxfId="72" priority="92">
      <formula>#REF!=0</formula>
    </cfRule>
  </conditionalFormatting>
  <conditionalFormatting sqref="I13">
    <cfRule type="expression" dxfId="71" priority="91">
      <formula>#REF!=0</formula>
    </cfRule>
  </conditionalFormatting>
  <conditionalFormatting sqref="I13">
    <cfRule type="expression" dxfId="70" priority="90">
      <formula>#REF!=0</formula>
    </cfRule>
  </conditionalFormatting>
  <conditionalFormatting sqref="I11">
    <cfRule type="expression" dxfId="69" priority="85">
      <formula>#REF!=0</formula>
    </cfRule>
  </conditionalFormatting>
  <conditionalFormatting sqref="I11">
    <cfRule type="expression" dxfId="68" priority="84">
      <formula>#REF!=0</formula>
    </cfRule>
  </conditionalFormatting>
  <conditionalFormatting sqref="J11">
    <cfRule type="expression" dxfId="67" priority="52">
      <formula>#REF!=0</formula>
    </cfRule>
  </conditionalFormatting>
  <conditionalFormatting sqref="J11">
    <cfRule type="expression" dxfId="66" priority="51">
      <formula>#REF!=0</formula>
    </cfRule>
  </conditionalFormatting>
  <conditionalFormatting sqref="J11">
    <cfRule type="expression" dxfId="65" priority="50">
      <formula>#REF!=0</formula>
    </cfRule>
  </conditionalFormatting>
  <conditionalFormatting sqref="J7 J15:J16 J9">
    <cfRule type="expression" dxfId="64" priority="71">
      <formula>#REF!=0</formula>
    </cfRule>
  </conditionalFormatting>
  <conditionalFormatting sqref="J15:J16">
    <cfRule type="expression" dxfId="63" priority="70">
      <formula>#REF!=0</formula>
    </cfRule>
  </conditionalFormatting>
  <conditionalFormatting sqref="J7 J9 J19:J20 J22:J28 J13">
    <cfRule type="expression" dxfId="62" priority="69">
      <formula>#REF!=0</formula>
    </cfRule>
  </conditionalFormatting>
  <conditionalFormatting sqref="J20">
    <cfRule type="expression" dxfId="61" priority="66">
      <formula>#REF!=0</formula>
    </cfRule>
  </conditionalFormatting>
  <conditionalFormatting sqref="J13 J21:J27 J18:J19 J15 J9 J7">
    <cfRule type="expression" dxfId="60" priority="68">
      <formula>#REF!=0</formula>
    </cfRule>
  </conditionalFormatting>
  <conditionalFormatting sqref="J21">
    <cfRule type="expression" dxfId="59" priority="67">
      <formula>#REF!=0</formula>
    </cfRule>
  </conditionalFormatting>
  <conditionalFormatting sqref="J28">
    <cfRule type="expression" dxfId="58" priority="65">
      <formula>#REF!=0</formula>
    </cfRule>
  </conditionalFormatting>
  <conditionalFormatting sqref="J15">
    <cfRule type="expression" dxfId="57" priority="64">
      <formula>#REF!=0</formula>
    </cfRule>
  </conditionalFormatting>
  <conditionalFormatting sqref="J19:J20">
    <cfRule type="expression" dxfId="56" priority="62">
      <formula>#REF!=0</formula>
    </cfRule>
  </conditionalFormatting>
  <conditionalFormatting sqref="J18 J21">
    <cfRule type="expression" dxfId="55" priority="63">
      <formula>#REF!=0</formula>
    </cfRule>
  </conditionalFormatting>
  <conditionalFormatting sqref="J22">
    <cfRule type="expression" dxfId="54" priority="61">
      <formula>#REF!=0</formula>
    </cfRule>
  </conditionalFormatting>
  <conditionalFormatting sqref="J23:J24">
    <cfRule type="expression" dxfId="53" priority="60">
      <formula>#REF!=0</formula>
    </cfRule>
  </conditionalFormatting>
  <conditionalFormatting sqref="J25 J28">
    <cfRule type="expression" dxfId="52" priority="59">
      <formula>#REF!=0</formula>
    </cfRule>
  </conditionalFormatting>
  <conditionalFormatting sqref="J26:J27">
    <cfRule type="expression" dxfId="51" priority="58">
      <formula>#REF!=0</formula>
    </cfRule>
  </conditionalFormatting>
  <conditionalFormatting sqref="J13">
    <cfRule type="expression" dxfId="50" priority="57">
      <formula>#REF!=0</formula>
    </cfRule>
  </conditionalFormatting>
  <conditionalFormatting sqref="J16">
    <cfRule type="expression" dxfId="49" priority="56">
      <formula>#REF!=0</formula>
    </cfRule>
  </conditionalFormatting>
  <conditionalFormatting sqref="J16">
    <cfRule type="expression" dxfId="48" priority="55">
      <formula>#REF!=0</formula>
    </cfRule>
  </conditionalFormatting>
  <conditionalFormatting sqref="J15:J16">
    <cfRule type="expression" dxfId="47" priority="54">
      <formula>#REF!=0</formula>
    </cfRule>
  </conditionalFormatting>
  <conditionalFormatting sqref="J15:J16">
    <cfRule type="expression" dxfId="46" priority="53">
      <formula>#REF!=0</formula>
    </cfRule>
  </conditionalFormatting>
  <conditionalFormatting sqref="J8">
    <cfRule type="expression" dxfId="45" priority="49">
      <formula>#REF!=0</formula>
    </cfRule>
  </conditionalFormatting>
  <conditionalFormatting sqref="J8">
    <cfRule type="expression" dxfId="44" priority="48">
      <formula>#REF!=0</formula>
    </cfRule>
  </conditionalFormatting>
  <conditionalFormatting sqref="J8">
    <cfRule type="expression" dxfId="43" priority="47">
      <formula>#REF!=0</formula>
    </cfRule>
  </conditionalFormatting>
  <conditionalFormatting sqref="J8">
    <cfRule type="expression" dxfId="42" priority="46">
      <formula>#REF!=0</formula>
    </cfRule>
  </conditionalFormatting>
  <conditionalFormatting sqref="J8">
    <cfRule type="expression" dxfId="41" priority="45">
      <formula>#REF!=0</formula>
    </cfRule>
  </conditionalFormatting>
  <conditionalFormatting sqref="J8">
    <cfRule type="expression" dxfId="40" priority="44">
      <formula>#REF!=0</formula>
    </cfRule>
  </conditionalFormatting>
  <conditionalFormatting sqref="J12">
    <cfRule type="expression" dxfId="39" priority="39">
      <formula>#REF!=0</formula>
    </cfRule>
  </conditionalFormatting>
  <conditionalFormatting sqref="J12">
    <cfRule type="expression" dxfId="38" priority="38">
      <formula>#REF!=0</formula>
    </cfRule>
  </conditionalFormatting>
  <conditionalFormatting sqref="J12">
    <cfRule type="expression" dxfId="37" priority="37">
      <formula>#REF!=0</formula>
    </cfRule>
  </conditionalFormatting>
  <conditionalFormatting sqref="J12">
    <cfRule type="expression" dxfId="36" priority="36">
      <formula>#REF!=0</formula>
    </cfRule>
  </conditionalFormatting>
  <conditionalFormatting sqref="J12">
    <cfRule type="expression" dxfId="35" priority="35">
      <formula>#REF!=0</formula>
    </cfRule>
  </conditionalFormatting>
  <conditionalFormatting sqref="J12">
    <cfRule type="expression" dxfId="34" priority="34">
      <formula>#REF!=0</formula>
    </cfRule>
  </conditionalFormatting>
  <conditionalFormatting sqref="J14">
    <cfRule type="expression" dxfId="33" priority="33">
      <formula>#REF!=0</formula>
    </cfRule>
  </conditionalFormatting>
  <conditionalFormatting sqref="J14">
    <cfRule type="expression" dxfId="32" priority="32">
      <formula>#REF!=0</formula>
    </cfRule>
  </conditionalFormatting>
  <conditionalFormatting sqref="J14">
    <cfRule type="expression" dxfId="31" priority="31">
      <formula>#REF!=0</formula>
    </cfRule>
  </conditionalFormatting>
  <conditionalFormatting sqref="J14">
    <cfRule type="expression" dxfId="30" priority="30">
      <formula>#REF!=0</formula>
    </cfRule>
  </conditionalFormatting>
  <conditionalFormatting sqref="J14">
    <cfRule type="expression" dxfId="29" priority="29">
      <formula>#REF!=0</formula>
    </cfRule>
  </conditionalFormatting>
  <conditionalFormatting sqref="J14">
    <cfRule type="expression" dxfId="28" priority="28">
      <formula>#REF!=0</formula>
    </cfRule>
  </conditionalFormatting>
  <conditionalFormatting sqref="B12">
    <cfRule type="expression" dxfId="27" priority="27">
      <formula>#REF!=0</formula>
    </cfRule>
  </conditionalFormatting>
  <conditionalFormatting sqref="B12">
    <cfRule type="expression" dxfId="26" priority="26">
      <formula>#REF!=0</formula>
    </cfRule>
  </conditionalFormatting>
  <conditionalFormatting sqref="B12">
    <cfRule type="expression" dxfId="25" priority="25">
      <formula>#REF!=0</formula>
    </cfRule>
  </conditionalFormatting>
  <conditionalFormatting sqref="B14">
    <cfRule type="expression" dxfId="24" priority="24">
      <formula>#REF!=0</formula>
    </cfRule>
  </conditionalFormatting>
  <conditionalFormatting sqref="B14">
    <cfRule type="expression" dxfId="23" priority="23">
      <formula>#REF!=0</formula>
    </cfRule>
  </conditionalFormatting>
  <conditionalFormatting sqref="B14">
    <cfRule type="expression" dxfId="22" priority="22">
      <formula>#REF!=0</formula>
    </cfRule>
  </conditionalFormatting>
  <conditionalFormatting sqref="B16">
    <cfRule type="expression" dxfId="21" priority="21">
      <formula>#REF!=0</formula>
    </cfRule>
  </conditionalFormatting>
  <conditionalFormatting sqref="B16">
    <cfRule type="expression" dxfId="20" priority="20">
      <formula>#REF!=0</formula>
    </cfRule>
  </conditionalFormatting>
  <conditionalFormatting sqref="B16">
    <cfRule type="expression" dxfId="19" priority="19">
      <formula>#REF!=0</formula>
    </cfRule>
  </conditionalFormatting>
  <conditionalFormatting sqref="B26:B27">
    <cfRule type="expression" dxfId="18" priority="18">
      <formula>#REF!=0</formula>
    </cfRule>
  </conditionalFormatting>
  <conditionalFormatting sqref="B28">
    <cfRule type="expression" dxfId="17" priority="17">
      <formula>#REF!=0</formula>
    </cfRule>
  </conditionalFormatting>
  <conditionalFormatting sqref="I8">
    <cfRule type="expression" dxfId="16" priority="16">
      <formula>#REF!=0</formula>
    </cfRule>
  </conditionalFormatting>
  <conditionalFormatting sqref="I8">
    <cfRule type="expression" dxfId="15" priority="15">
      <formula>#REF!=0</formula>
    </cfRule>
  </conditionalFormatting>
  <conditionalFormatting sqref="I8">
    <cfRule type="expression" dxfId="14" priority="14">
      <formula>#REF!=0</formula>
    </cfRule>
  </conditionalFormatting>
  <conditionalFormatting sqref="I8">
    <cfRule type="expression" dxfId="13" priority="13">
      <formula>#REF!=0</formula>
    </cfRule>
  </conditionalFormatting>
  <conditionalFormatting sqref="I12">
    <cfRule type="expression" dxfId="12" priority="12">
      <formula>#REF!=0</formula>
    </cfRule>
  </conditionalFormatting>
  <conditionalFormatting sqref="I12">
    <cfRule type="expression" dxfId="11" priority="11">
      <formula>#REF!=0</formula>
    </cfRule>
  </conditionalFormatting>
  <conditionalFormatting sqref="I12">
    <cfRule type="expression" dxfId="10" priority="10">
      <formula>#REF!=0</formula>
    </cfRule>
  </conditionalFormatting>
  <conditionalFormatting sqref="I12">
    <cfRule type="expression" dxfId="9" priority="9">
      <formula>#REF!=0</formula>
    </cfRule>
  </conditionalFormatting>
  <conditionalFormatting sqref="I14">
    <cfRule type="expression" dxfId="8" priority="8">
      <formula>#REF!=0</formula>
    </cfRule>
  </conditionalFormatting>
  <conditionalFormatting sqref="I14">
    <cfRule type="expression" dxfId="7" priority="7">
      <formula>#REF!=0</formula>
    </cfRule>
  </conditionalFormatting>
  <conditionalFormatting sqref="I14">
    <cfRule type="expression" dxfId="6" priority="6">
      <formula>#REF!=0</formula>
    </cfRule>
  </conditionalFormatting>
  <conditionalFormatting sqref="I14">
    <cfRule type="expression" dxfId="5" priority="5">
      <formula>#REF!=0</formula>
    </cfRule>
  </conditionalFormatting>
  <conditionalFormatting sqref="I16">
    <cfRule type="expression" dxfId="4" priority="4">
      <formula>#REF!=0</formula>
    </cfRule>
  </conditionalFormatting>
  <conditionalFormatting sqref="I16">
    <cfRule type="expression" dxfId="3" priority="3">
      <formula>#REF!=0</formula>
    </cfRule>
  </conditionalFormatting>
  <conditionalFormatting sqref="I16">
    <cfRule type="expression" dxfId="2" priority="2">
      <formula>#REF!=0</formula>
    </cfRule>
  </conditionalFormatting>
  <conditionalFormatting sqref="I16">
    <cfRule type="expression" dxfId="1" priority="1">
      <formula>#REF!=0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717DC-7B50-46A3-8C68-87E928DDBBE4}">
  <sheetPr>
    <tabColor theme="3"/>
    <outlinePr summaryRight="0"/>
  </sheetPr>
  <dimension ref="A1:AC72"/>
  <sheetViews>
    <sheetView showGridLines="0" zoomScale="80" zoomScaleNormal="80" workbookViewId="0"/>
  </sheetViews>
  <sheetFormatPr defaultColWidth="9.42578125" defaultRowHeight="12.75"/>
  <cols>
    <col min="1" max="1" width="45.5703125" style="131" customWidth="1"/>
    <col min="2" max="9" width="13.140625" style="131" customWidth="1"/>
    <col min="10" max="10" width="13.140625" style="216" customWidth="1"/>
    <col min="11" max="22" width="13.140625" style="131" customWidth="1"/>
    <col min="23" max="23" width="14.5703125" style="131" customWidth="1"/>
    <col min="24" max="26" width="13.140625" style="131" customWidth="1"/>
    <col min="27" max="16384" width="9.42578125" style="131"/>
  </cols>
  <sheetData>
    <row r="1" spans="1:29" ht="39.75" customHeight="1">
      <c r="A1" s="78" t="s">
        <v>9</v>
      </c>
      <c r="J1" s="131"/>
    </row>
    <row r="2" spans="1:29" ht="39.75" customHeight="1" thickBot="1">
      <c r="A2" s="822" t="s">
        <v>660</v>
      </c>
      <c r="B2" s="822"/>
      <c r="C2" s="822"/>
      <c r="D2" s="822"/>
      <c r="E2" s="822"/>
      <c r="F2" s="822"/>
      <c r="G2" s="822"/>
      <c r="H2" s="822"/>
      <c r="I2" s="822"/>
      <c r="J2" s="822"/>
      <c r="K2" s="822"/>
      <c r="L2" s="822"/>
      <c r="M2" s="822"/>
      <c r="N2" s="822"/>
      <c r="O2" s="822"/>
      <c r="P2" s="822"/>
      <c r="Q2" s="822"/>
      <c r="R2" s="822"/>
      <c r="S2" s="822"/>
      <c r="T2" s="822"/>
      <c r="U2" s="822"/>
      <c r="V2" s="822"/>
      <c r="W2" s="822"/>
      <c r="X2" s="822"/>
      <c r="Y2" s="822"/>
      <c r="Z2" s="822"/>
      <c r="AA2" s="147"/>
      <c r="AB2" s="147"/>
      <c r="AC2" s="147"/>
    </row>
    <row r="3" spans="1:29">
      <c r="J3" s="131"/>
    </row>
    <row r="4" spans="1:29" ht="25.5">
      <c r="A4" s="738"/>
      <c r="B4" s="738"/>
      <c r="C4" s="738" t="s">
        <v>546</v>
      </c>
      <c r="D4" s="460" t="s">
        <v>11</v>
      </c>
      <c r="E4" s="460" t="s">
        <v>53</v>
      </c>
      <c r="F4" s="460" t="s">
        <v>256</v>
      </c>
      <c r="G4" s="460" t="s">
        <v>253</v>
      </c>
      <c r="H4" s="460" t="s">
        <v>254</v>
      </c>
      <c r="J4" s="460" t="s">
        <v>986</v>
      </c>
      <c r="K4" s="460" t="s">
        <v>260</v>
      </c>
      <c r="L4" s="460" t="s">
        <v>261</v>
      </c>
      <c r="M4" s="460" t="s">
        <v>262</v>
      </c>
      <c r="N4" s="460" t="s">
        <v>263</v>
      </c>
      <c r="O4" s="460" t="s">
        <v>259</v>
      </c>
      <c r="P4" s="460" t="s">
        <v>264</v>
      </c>
      <c r="Q4" s="460" t="s">
        <v>265</v>
      </c>
      <c r="R4" s="460" t="s">
        <v>266</v>
      </c>
      <c r="S4" s="460" t="s">
        <v>267</v>
      </c>
      <c r="T4" s="460" t="s">
        <v>268</v>
      </c>
      <c r="U4" s="460" t="s">
        <v>269</v>
      </c>
      <c r="V4" s="460" t="s">
        <v>1001</v>
      </c>
      <c r="W4" s="460" t="s">
        <v>1002</v>
      </c>
      <c r="X4" s="460" t="s">
        <v>1003</v>
      </c>
      <c r="Y4" s="460" t="s">
        <v>1004</v>
      </c>
      <c r="Z4" s="460" t="s">
        <v>1005</v>
      </c>
    </row>
    <row r="5" spans="1:29" s="806" customFormat="1" ht="14.25">
      <c r="A5" s="809" t="s">
        <v>496</v>
      </c>
      <c r="B5" s="807"/>
      <c r="C5" s="812"/>
      <c r="D5" s="807"/>
      <c r="E5" s="807"/>
      <c r="F5" s="807"/>
      <c r="G5" s="807"/>
      <c r="H5" s="807"/>
      <c r="J5" s="812"/>
      <c r="K5" s="807"/>
      <c r="L5" s="807"/>
      <c r="M5" s="807"/>
      <c r="N5" s="807"/>
      <c r="O5" s="807"/>
      <c r="P5" s="807"/>
      <c r="Q5" s="807"/>
      <c r="R5" s="807"/>
      <c r="S5" s="807"/>
      <c r="T5" s="807"/>
      <c r="U5" s="807"/>
      <c r="V5" s="807"/>
      <c r="W5" s="807"/>
      <c r="X5" s="807"/>
      <c r="Y5" s="807"/>
      <c r="Z5" s="807"/>
    </row>
    <row r="6" spans="1:29" s="806" customFormat="1">
      <c r="A6" s="757" t="s">
        <v>39</v>
      </c>
      <c r="B6" s="807" t="s">
        <v>497</v>
      </c>
      <c r="C6" s="788">
        <f>+J6</f>
        <v>101.7</v>
      </c>
      <c r="D6" s="808">
        <v>230.2</v>
      </c>
      <c r="E6" s="808">
        <v>90.5</v>
      </c>
      <c r="F6" s="808">
        <v>34.020702137291266</v>
      </c>
      <c r="G6" s="808">
        <v>46.122653443568538</v>
      </c>
      <c r="H6" s="808">
        <v>49.960337668652137</v>
      </c>
      <c r="J6" s="788">
        <v>101.7</v>
      </c>
      <c r="K6" s="808">
        <v>226.74666666666667</v>
      </c>
      <c r="L6" s="808">
        <v>381.81</v>
      </c>
      <c r="M6" s="808">
        <v>168.11</v>
      </c>
      <c r="N6" s="808">
        <v>140.30000000000001</v>
      </c>
      <c r="O6" s="808">
        <v>149.69999999999999</v>
      </c>
      <c r="P6" s="808">
        <v>100.00786992234173</v>
      </c>
      <c r="Q6" s="808">
        <v>57.610627090800477</v>
      </c>
      <c r="R6" s="808">
        <v>53.653347353719198</v>
      </c>
      <c r="S6" s="808">
        <v>41.553650027463028</v>
      </c>
      <c r="T6" s="808">
        <v>38.171989545997612</v>
      </c>
      <c r="U6" s="808">
        <v>28.82755570489844</v>
      </c>
      <c r="V6" s="808">
        <v>27.529613270806014</v>
      </c>
      <c r="W6" s="808">
        <v>43.543162159317802</v>
      </c>
      <c r="X6" s="808">
        <v>49.032920400238957</v>
      </c>
      <c r="Y6" s="808">
        <v>44.094226403823178</v>
      </c>
      <c r="Z6" s="808">
        <v>47.820304810894193</v>
      </c>
    </row>
    <row r="7" spans="1:29" s="806" customFormat="1">
      <c r="A7" s="757" t="s">
        <v>245</v>
      </c>
      <c r="B7" s="807" t="s">
        <v>497</v>
      </c>
      <c r="C7" s="788">
        <f t="shared" ref="C7:C18" si="0">+J7</f>
        <v>100</v>
      </c>
      <c r="D7" s="808">
        <v>226.9</v>
      </c>
      <c r="E7" s="808">
        <v>88.8</v>
      </c>
      <c r="F7" s="808">
        <v>34.037291898397889</v>
      </c>
      <c r="G7" s="808">
        <v>46.278085092208464</v>
      </c>
      <c r="H7" s="808">
        <v>49.857462279845294</v>
      </c>
      <c r="J7" s="788">
        <v>100</v>
      </c>
      <c r="K7" s="808">
        <v>226.54333333333338</v>
      </c>
      <c r="L7" s="808">
        <v>374.56666666666666</v>
      </c>
      <c r="M7" s="808">
        <v>163.96</v>
      </c>
      <c r="N7" s="808">
        <v>138.6</v>
      </c>
      <c r="O7" s="808">
        <v>146.4</v>
      </c>
      <c r="P7" s="808">
        <v>99.715544504181594</v>
      </c>
      <c r="Q7" s="808">
        <v>56.082550328554341</v>
      </c>
      <c r="R7" s="808">
        <v>52.078176305571589</v>
      </c>
      <c r="S7" s="808">
        <v>41.239418871576326</v>
      </c>
      <c r="T7" s="808">
        <v>38.373898596176836</v>
      </c>
      <c r="U7" s="808">
        <v>28.903093339307038</v>
      </c>
      <c r="V7" s="808">
        <v>27.632756786531345</v>
      </c>
      <c r="W7" s="808">
        <v>43.877660761107499</v>
      </c>
      <c r="X7" s="808">
        <v>49.093821983273578</v>
      </c>
      <c r="Y7" s="808">
        <v>44.14955346475508</v>
      </c>
      <c r="Z7" s="808">
        <v>47.991304159697684</v>
      </c>
    </row>
    <row r="8" spans="1:29" s="806" customFormat="1">
      <c r="A8" s="757" t="s">
        <v>249</v>
      </c>
      <c r="B8" s="807" t="s">
        <v>497</v>
      </c>
      <c r="C8" s="788">
        <f t="shared" si="0"/>
        <v>99.4</v>
      </c>
      <c r="D8" s="808">
        <v>192.8</v>
      </c>
      <c r="E8" s="808">
        <v>86.7</v>
      </c>
      <c r="F8" s="808">
        <v>33.681383788853161</v>
      </c>
      <c r="G8" s="808">
        <v>45.859063640896032</v>
      </c>
      <c r="H8" s="808">
        <v>47.043466022153837</v>
      </c>
      <c r="J8" s="788">
        <v>99.4</v>
      </c>
      <c r="K8" s="808">
        <v>218.91</v>
      </c>
      <c r="L8" s="808">
        <v>274.49666666666667</v>
      </c>
      <c r="M8" s="808">
        <v>141.94999999999999</v>
      </c>
      <c r="N8" s="808">
        <v>132.5</v>
      </c>
      <c r="O8" s="808">
        <v>141.69999999999999</v>
      </c>
      <c r="P8" s="808">
        <v>97.736512694145759</v>
      </c>
      <c r="Q8" s="808">
        <v>54.567365143369138</v>
      </c>
      <c r="R8" s="808">
        <v>52.081752374439994</v>
      </c>
      <c r="S8" s="808">
        <v>41.377929442090185</v>
      </c>
      <c r="T8" s="808">
        <v>36.868231033452822</v>
      </c>
      <c r="U8" s="808">
        <v>28.829644713261644</v>
      </c>
      <c r="V8" s="808">
        <v>27.649729966607978</v>
      </c>
      <c r="W8" s="808">
        <v>44.143665920954511</v>
      </c>
      <c r="X8" s="808">
        <v>48.923621714456402</v>
      </c>
      <c r="Y8" s="808">
        <v>42.654351553166066</v>
      </c>
      <c r="Z8" s="808">
        <v>47.714615375007156</v>
      </c>
    </row>
    <row r="9" spans="1:29" s="806" customFormat="1">
      <c r="A9" s="757" t="s">
        <v>248</v>
      </c>
      <c r="B9" s="807" t="s">
        <v>497</v>
      </c>
      <c r="C9" s="788">
        <f t="shared" si="0"/>
        <v>77.599999999999994</v>
      </c>
      <c r="D9" s="808">
        <v>154</v>
      </c>
      <c r="E9" s="808">
        <v>72.3</v>
      </c>
      <c r="F9" s="808">
        <v>28.008012638797265</v>
      </c>
      <c r="G9" s="808">
        <v>44.035695070005325</v>
      </c>
      <c r="H9" s="808">
        <v>46.77321456367801</v>
      </c>
      <c r="J9" s="788">
        <v>77.599999999999994</v>
      </c>
      <c r="K9" s="808">
        <v>184.93666666666664</v>
      </c>
      <c r="L9" s="808">
        <v>220.20000000000002</v>
      </c>
      <c r="M9" s="808">
        <v>117.37</v>
      </c>
      <c r="N9" s="808">
        <v>91.41</v>
      </c>
      <c r="O9" s="808">
        <v>114.7</v>
      </c>
      <c r="P9" s="808">
        <v>77.83213346987543</v>
      </c>
      <c r="Q9" s="808">
        <v>46.286666666666662</v>
      </c>
      <c r="R9" s="808">
        <v>48.90023716618807</v>
      </c>
      <c r="S9" s="808">
        <v>32.666964912027801</v>
      </c>
      <c r="T9" s="808">
        <v>32.85933930704897</v>
      </c>
      <c r="U9" s="808">
        <v>22.513921594982065</v>
      </c>
      <c r="V9" s="808">
        <v>23.991824741130216</v>
      </c>
      <c r="W9" s="808">
        <v>43.486501356113628</v>
      </c>
      <c r="X9" s="808">
        <v>47.810429360812442</v>
      </c>
      <c r="Y9" s="808">
        <v>37.329287037037034</v>
      </c>
      <c r="Z9" s="808">
        <v>47.516562526058209</v>
      </c>
    </row>
    <row r="10" spans="1:29" s="806" customFormat="1">
      <c r="A10" s="757" t="s">
        <v>79</v>
      </c>
      <c r="B10" s="807" t="s">
        <v>497</v>
      </c>
      <c r="C10" s="788">
        <f t="shared" si="0"/>
        <v>132.1</v>
      </c>
      <c r="D10" s="808">
        <v>167.6</v>
      </c>
      <c r="E10" s="808">
        <v>86.4</v>
      </c>
      <c r="F10" s="808">
        <v>47.173333333333325</v>
      </c>
      <c r="G10" s="808">
        <v>53.602499999999999</v>
      </c>
      <c r="H10" s="808">
        <v>53.124166666666667</v>
      </c>
      <c r="J10" s="788">
        <v>132.1</v>
      </c>
      <c r="K10" s="808">
        <v>159.63</v>
      </c>
      <c r="L10" s="808">
        <v>183.23750000000001</v>
      </c>
      <c r="M10" s="808">
        <v>144.87</v>
      </c>
      <c r="N10" s="808">
        <v>134</v>
      </c>
      <c r="O10" s="808">
        <v>132.80000000000001</v>
      </c>
      <c r="P10" s="808">
        <v>89.999807834441981</v>
      </c>
      <c r="Q10" s="808">
        <v>68.463333333333324</v>
      </c>
      <c r="R10" s="808">
        <v>59.693333333333328</v>
      </c>
      <c r="S10" s="808">
        <v>55.49666666666667</v>
      </c>
      <c r="T10" s="808">
        <v>52.52</v>
      </c>
      <c r="U10" s="808">
        <v>40.123333333333335</v>
      </c>
      <c r="V10" s="808">
        <v>40.553333333333335</v>
      </c>
      <c r="W10" s="808">
        <v>48.886666666666663</v>
      </c>
      <c r="X10" s="808">
        <v>58.013333333333328</v>
      </c>
      <c r="Y10" s="808">
        <v>56.54</v>
      </c>
      <c r="Z10" s="808">
        <v>50.97</v>
      </c>
    </row>
    <row r="11" spans="1:29" s="806" customFormat="1" ht="14.25">
      <c r="A11" s="809" t="s">
        <v>498</v>
      </c>
      <c r="B11" s="807" t="s">
        <v>497</v>
      </c>
      <c r="C11" s="788">
        <f t="shared" si="0"/>
        <v>79.2</v>
      </c>
      <c r="D11" s="808">
        <v>131.80000000000001</v>
      </c>
      <c r="E11" s="808">
        <v>28.501999999999995</v>
      </c>
      <c r="F11" s="808">
        <v>9.5194166666666664</v>
      </c>
      <c r="G11" s="808">
        <v>15.430499999999997</v>
      </c>
      <c r="H11" s="808">
        <v>21.890416666666667</v>
      </c>
      <c r="J11" s="788">
        <v>79.2</v>
      </c>
      <c r="K11" s="808">
        <v>154.30266666666668</v>
      </c>
      <c r="L11" s="808">
        <v>169.9</v>
      </c>
      <c r="M11" s="808">
        <v>107.602</v>
      </c>
      <c r="N11" s="808">
        <v>93.8</v>
      </c>
      <c r="O11" s="808">
        <v>38.6</v>
      </c>
      <c r="P11" s="808">
        <v>36.5</v>
      </c>
      <c r="Q11" s="808">
        <v>21.190333333333331</v>
      </c>
      <c r="R11" s="808">
        <v>18.100000000000001</v>
      </c>
      <c r="S11" s="808">
        <v>13.139000000000001</v>
      </c>
      <c r="T11" s="808">
        <v>6.2119999999999997</v>
      </c>
      <c r="U11" s="808">
        <v>6.7839999999999998</v>
      </c>
      <c r="V11" s="808">
        <v>11.942666666666668</v>
      </c>
      <c r="W11" s="808">
        <v>14.576000000000001</v>
      </c>
      <c r="X11" s="808">
        <v>10.880666666666665</v>
      </c>
      <c r="Y11" s="808">
        <v>14.962666666666665</v>
      </c>
      <c r="Z11" s="808">
        <v>21.302666666666667</v>
      </c>
    </row>
    <row r="12" spans="1:29" s="806" customFormat="1">
      <c r="A12" s="809" t="s">
        <v>499</v>
      </c>
      <c r="B12" s="807"/>
      <c r="C12" s="813"/>
      <c r="D12" s="810"/>
      <c r="E12" s="811"/>
      <c r="F12" s="808"/>
      <c r="G12" s="808"/>
      <c r="H12" s="808"/>
      <c r="J12" s="788"/>
      <c r="K12" s="808"/>
      <c r="L12" s="808"/>
      <c r="M12" s="808"/>
      <c r="N12" s="808"/>
      <c r="O12" s="808"/>
      <c r="P12" s="808"/>
      <c r="Q12" s="808"/>
      <c r="R12" s="808"/>
      <c r="S12" s="808"/>
      <c r="T12" s="808"/>
      <c r="U12" s="808"/>
      <c r="V12" s="808"/>
      <c r="W12" s="808"/>
      <c r="X12" s="808"/>
      <c r="Y12" s="808"/>
      <c r="Z12" s="808"/>
    </row>
    <row r="13" spans="1:29" s="806" customFormat="1">
      <c r="A13" s="757" t="s">
        <v>987</v>
      </c>
      <c r="B13" s="807" t="s">
        <v>500</v>
      </c>
      <c r="C13" s="788">
        <f t="shared" si="0"/>
        <v>35.950000000000003</v>
      </c>
      <c r="D13" s="808">
        <v>34.06</v>
      </c>
      <c r="E13" s="808">
        <v>32.6</v>
      </c>
      <c r="F13" s="808">
        <v>29.9</v>
      </c>
      <c r="G13" s="808"/>
      <c r="H13" s="808"/>
      <c r="J13" s="788">
        <v>35.950000000000003</v>
      </c>
      <c r="K13" s="808">
        <v>36.06</v>
      </c>
      <c r="L13" s="808">
        <v>34.409999999999997</v>
      </c>
      <c r="M13" s="808">
        <v>33.380000000000003</v>
      </c>
      <c r="N13" s="808">
        <v>33</v>
      </c>
      <c r="O13" s="808"/>
      <c r="P13" s="808"/>
      <c r="Q13" s="808"/>
      <c r="R13" s="808"/>
      <c r="S13" s="808"/>
      <c r="T13" s="808"/>
      <c r="U13" s="808"/>
      <c r="V13" s="808"/>
      <c r="W13" s="808"/>
      <c r="X13" s="808"/>
      <c r="Y13" s="808"/>
      <c r="Z13" s="808"/>
    </row>
    <row r="14" spans="1:29" s="806" customFormat="1">
      <c r="A14" s="757" t="s">
        <v>501</v>
      </c>
      <c r="B14" s="807" t="s">
        <v>500</v>
      </c>
      <c r="C14" s="788">
        <f t="shared" si="0"/>
        <v>48.26</v>
      </c>
      <c r="D14" s="808">
        <v>47.87</v>
      </c>
      <c r="E14" s="808">
        <v>41.7</v>
      </c>
      <c r="F14" s="808">
        <v>40.9</v>
      </c>
      <c r="G14" s="808"/>
      <c r="H14" s="808"/>
      <c r="J14" s="788">
        <v>48.26</v>
      </c>
      <c r="K14" s="808">
        <v>48.56</v>
      </c>
      <c r="L14" s="808">
        <v>48.63</v>
      </c>
      <c r="M14" s="808">
        <v>48.78</v>
      </c>
      <c r="N14" s="808">
        <v>45.5</v>
      </c>
      <c r="O14" s="808"/>
      <c r="P14" s="808"/>
      <c r="Q14" s="808"/>
      <c r="R14" s="808"/>
      <c r="S14" s="808"/>
      <c r="T14" s="808"/>
      <c r="U14" s="808"/>
      <c r="V14" s="808"/>
      <c r="W14" s="808"/>
      <c r="X14" s="808"/>
      <c r="Y14" s="808"/>
      <c r="Z14" s="808"/>
    </row>
    <row r="15" spans="1:29" s="806" customFormat="1" ht="14.25">
      <c r="A15" s="809" t="s">
        <v>502</v>
      </c>
      <c r="B15" s="807"/>
      <c r="C15" s="813"/>
      <c r="D15" s="810"/>
      <c r="E15" s="811"/>
      <c r="F15" s="808"/>
      <c r="G15" s="808"/>
      <c r="H15" s="808"/>
      <c r="J15" s="788"/>
      <c r="K15" s="808"/>
      <c r="L15" s="808"/>
      <c r="M15" s="808"/>
      <c r="N15" s="808"/>
      <c r="O15" s="808"/>
      <c r="P15" s="808"/>
      <c r="Q15" s="808"/>
      <c r="R15" s="808"/>
      <c r="S15" s="808"/>
      <c r="T15" s="808"/>
      <c r="U15" s="808"/>
      <c r="V15" s="808"/>
      <c r="W15" s="808"/>
      <c r="X15" s="808"/>
      <c r="Y15" s="808"/>
      <c r="Z15" s="808"/>
    </row>
    <row r="16" spans="1:29" s="806" customFormat="1">
      <c r="A16" s="757" t="s">
        <v>503</v>
      </c>
      <c r="B16" s="807" t="s">
        <v>497</v>
      </c>
      <c r="C16" s="788">
        <f t="shared" si="0"/>
        <v>50.49339593800368</v>
      </c>
      <c r="D16" s="808">
        <v>47.782735275413174</v>
      </c>
      <c r="E16" s="808">
        <v>23.3</v>
      </c>
      <c r="F16" s="808">
        <v>21.3</v>
      </c>
      <c r="G16" s="808">
        <v>26.8</v>
      </c>
      <c r="H16" s="808"/>
      <c r="J16" s="788">
        <v>50.49339593800368</v>
      </c>
      <c r="K16" s="808">
        <v>66.293724560183477</v>
      </c>
      <c r="L16" s="808">
        <v>41.06</v>
      </c>
      <c r="M16" s="808">
        <v>36.92</v>
      </c>
      <c r="N16" s="808">
        <v>39.1</v>
      </c>
      <c r="O16" s="808">
        <v>29.635558069872381</v>
      </c>
      <c r="P16" s="808">
        <v>16</v>
      </c>
      <c r="Q16" s="808">
        <v>17.3</v>
      </c>
      <c r="R16" s="808">
        <v>23.2</v>
      </c>
      <c r="S16" s="808">
        <v>23.2</v>
      </c>
      <c r="T16" s="808">
        <v>11.6</v>
      </c>
      <c r="U16" s="808">
        <v>16.899999999999999</v>
      </c>
      <c r="V16" s="808">
        <v>26.9</v>
      </c>
      <c r="W16" s="808">
        <v>27.6</v>
      </c>
      <c r="X16" s="808">
        <v>15.5</v>
      </c>
      <c r="Y16" s="808">
        <v>22.7</v>
      </c>
      <c r="Z16" s="808">
        <v>34.799999999999997</v>
      </c>
    </row>
    <row r="17" spans="1:26" s="806" customFormat="1">
      <c r="A17" s="757" t="s">
        <v>504</v>
      </c>
      <c r="B17" s="807" t="s">
        <v>497</v>
      </c>
      <c r="C17" s="788">
        <f t="shared" si="0"/>
        <v>52.893834997917182</v>
      </c>
      <c r="D17" s="808">
        <v>39.147285618761494</v>
      </c>
      <c r="E17" s="808">
        <v>16.5</v>
      </c>
      <c r="F17" s="808">
        <v>16.2</v>
      </c>
      <c r="G17" s="808">
        <v>25.3</v>
      </c>
      <c r="H17" s="808"/>
      <c r="J17" s="788">
        <v>52.893834997917182</v>
      </c>
      <c r="K17" s="808">
        <v>54.642770695150872</v>
      </c>
      <c r="L17" s="808">
        <v>16.86</v>
      </c>
      <c r="M17" s="808">
        <v>26.69</v>
      </c>
      <c r="N17" s="808">
        <v>36.700000000000003</v>
      </c>
      <c r="O17" s="808">
        <v>22.91954785328323</v>
      </c>
      <c r="P17" s="808">
        <v>9.9</v>
      </c>
      <c r="Q17" s="808">
        <v>11.4</v>
      </c>
      <c r="R17" s="808">
        <v>16</v>
      </c>
      <c r="S17" s="808">
        <v>11.5</v>
      </c>
      <c r="T17" s="808">
        <v>6.4</v>
      </c>
      <c r="U17" s="808">
        <v>7.8</v>
      </c>
      <c r="V17" s="808">
        <v>25.9</v>
      </c>
      <c r="W17" s="808">
        <v>22.7</v>
      </c>
      <c r="X17" s="808">
        <v>16.600000000000001</v>
      </c>
      <c r="Y17" s="808">
        <v>15.3</v>
      </c>
      <c r="Z17" s="808">
        <v>32.5</v>
      </c>
    </row>
    <row r="18" spans="1:26" s="806" customFormat="1" ht="14.25">
      <c r="A18" s="809" t="s">
        <v>505</v>
      </c>
      <c r="B18" s="807" t="s">
        <v>497</v>
      </c>
      <c r="C18" s="788">
        <f t="shared" si="0"/>
        <v>38.4</v>
      </c>
      <c r="D18" s="808">
        <f>AVERAGE(K18:N18)</f>
        <v>30.933333333333334</v>
      </c>
      <c r="E18" s="808">
        <v>13.73678172417374</v>
      </c>
      <c r="F18" s="808">
        <v>9.9</v>
      </c>
      <c r="G18" s="808">
        <v>12.56</v>
      </c>
      <c r="H18" s="808">
        <v>15.2</v>
      </c>
      <c r="J18" s="788">
        <v>38.4</v>
      </c>
      <c r="K18" s="808">
        <v>45.4</v>
      </c>
      <c r="L18" s="808" t="s">
        <v>506</v>
      </c>
      <c r="M18" s="808">
        <v>23.2</v>
      </c>
      <c r="N18" s="808">
        <v>24.2</v>
      </c>
      <c r="O18" s="808">
        <v>19.900000000000002</v>
      </c>
      <c r="P18" s="808">
        <v>13.1</v>
      </c>
      <c r="Q18" s="808">
        <v>10.9</v>
      </c>
      <c r="R18" s="808">
        <v>11.1</v>
      </c>
      <c r="S18" s="808">
        <v>9.6999999999999993</v>
      </c>
      <c r="T18" s="808">
        <v>9</v>
      </c>
      <c r="U18" s="808">
        <v>9.1</v>
      </c>
      <c r="V18" s="808">
        <v>11.8</v>
      </c>
      <c r="W18" s="808">
        <v>12.2</v>
      </c>
      <c r="X18" s="808">
        <v>10.4</v>
      </c>
      <c r="Y18" s="808">
        <v>10.9</v>
      </c>
      <c r="Z18" s="808">
        <v>16.7</v>
      </c>
    </row>
    <row r="19" spans="1:26">
      <c r="A19" s="151" t="s">
        <v>507</v>
      </c>
      <c r="J19" s="131"/>
    </row>
    <row r="20" spans="1:26">
      <c r="A20" s="151" t="s">
        <v>1042</v>
      </c>
      <c r="J20" s="131"/>
    </row>
    <row r="21" spans="1:26">
      <c r="A21" s="151" t="s">
        <v>1043</v>
      </c>
      <c r="J21" s="131"/>
    </row>
    <row r="22" spans="1:26">
      <c r="A22" s="237" t="s">
        <v>567</v>
      </c>
      <c r="J22" s="131"/>
    </row>
    <row r="23" spans="1:26">
      <c r="A23" s="237"/>
      <c r="D23" s="230"/>
      <c r="E23" s="230"/>
      <c r="F23" s="230"/>
      <c r="G23" s="230"/>
      <c r="H23" s="230"/>
      <c r="J23" s="131"/>
    </row>
    <row r="24" spans="1:26">
      <c r="D24" s="230"/>
      <c r="E24" s="230"/>
      <c r="F24" s="230"/>
      <c r="G24" s="230"/>
      <c r="H24" s="230"/>
      <c r="I24" s="191"/>
      <c r="J24" s="191"/>
      <c r="K24" s="191"/>
      <c r="L24" s="191"/>
      <c r="M24" s="191"/>
      <c r="N24" s="191"/>
      <c r="O24" s="191"/>
      <c r="P24" s="191"/>
      <c r="Q24" s="191"/>
      <c r="R24" s="191"/>
      <c r="S24" s="191"/>
      <c r="T24" s="191"/>
      <c r="U24" s="191"/>
      <c r="V24" s="191"/>
      <c r="W24" s="191"/>
      <c r="X24" s="191"/>
      <c r="Y24" s="191"/>
      <c r="Z24" s="191"/>
    </row>
    <row r="25" spans="1:26">
      <c r="D25" s="230"/>
      <c r="E25" s="230"/>
      <c r="F25" s="230"/>
      <c r="G25" s="230"/>
      <c r="H25" s="230"/>
      <c r="I25" s="191"/>
      <c r="J25" s="191"/>
      <c r="K25" s="191"/>
      <c r="L25" s="191"/>
      <c r="M25" s="191"/>
      <c r="N25" s="191"/>
      <c r="O25" s="191"/>
      <c r="P25" s="191"/>
      <c r="Q25" s="191"/>
      <c r="R25" s="191"/>
      <c r="S25" s="191"/>
      <c r="T25" s="191"/>
      <c r="U25" s="191"/>
      <c r="V25" s="191"/>
      <c r="W25" s="191"/>
      <c r="X25" s="191"/>
      <c r="Y25" s="191"/>
      <c r="Z25" s="191"/>
    </row>
    <row r="26" spans="1:26">
      <c r="D26" s="230"/>
      <c r="E26" s="230"/>
      <c r="F26" s="230"/>
      <c r="G26" s="230"/>
      <c r="H26" s="230"/>
      <c r="I26" s="191"/>
      <c r="J26" s="191"/>
      <c r="K26" s="191"/>
      <c r="L26" s="191"/>
      <c r="M26" s="191"/>
      <c r="N26" s="191"/>
      <c r="O26" s="191"/>
      <c r="P26" s="191"/>
      <c r="Q26" s="191"/>
      <c r="R26" s="191"/>
      <c r="S26" s="191"/>
      <c r="T26" s="191"/>
      <c r="U26" s="191"/>
      <c r="V26" s="191"/>
      <c r="W26" s="191"/>
      <c r="X26" s="191"/>
      <c r="Y26" s="191"/>
      <c r="Z26" s="191"/>
    </row>
    <row r="27" spans="1:26">
      <c r="D27" s="230"/>
      <c r="E27" s="230"/>
      <c r="F27" s="230"/>
      <c r="G27" s="230"/>
      <c r="H27" s="230"/>
      <c r="I27" s="191"/>
      <c r="J27" s="191"/>
      <c r="K27" s="191"/>
      <c r="L27" s="191"/>
      <c r="M27" s="191"/>
      <c r="N27" s="191"/>
      <c r="O27" s="191"/>
      <c r="P27" s="191"/>
      <c r="Q27" s="191"/>
      <c r="R27" s="191"/>
      <c r="S27" s="191"/>
      <c r="T27" s="191"/>
      <c r="U27" s="191"/>
      <c r="V27" s="191"/>
      <c r="W27" s="191"/>
      <c r="X27" s="191"/>
      <c r="Y27" s="191"/>
      <c r="Z27" s="191"/>
    </row>
    <row r="28" spans="1:26">
      <c r="D28" s="230"/>
      <c r="E28" s="230"/>
      <c r="F28" s="230"/>
      <c r="G28" s="230"/>
      <c r="H28" s="230"/>
      <c r="I28" s="191"/>
      <c r="J28" s="191"/>
      <c r="K28" s="191"/>
      <c r="L28" s="191"/>
      <c r="M28" s="191"/>
      <c r="N28" s="191"/>
      <c r="O28" s="191"/>
      <c r="P28" s="191"/>
      <c r="Q28" s="191"/>
      <c r="R28" s="191"/>
      <c r="S28" s="191"/>
      <c r="T28" s="191"/>
      <c r="U28" s="191"/>
      <c r="V28" s="191"/>
      <c r="W28" s="191"/>
      <c r="X28" s="191"/>
      <c r="Y28" s="191"/>
      <c r="Z28" s="191"/>
    </row>
    <row r="29" spans="1:26">
      <c r="D29" s="230"/>
      <c r="E29" s="230"/>
      <c r="F29" s="230"/>
      <c r="G29" s="230"/>
      <c r="H29" s="230"/>
      <c r="I29" s="191"/>
      <c r="J29" s="191"/>
      <c r="K29" s="191"/>
      <c r="L29" s="191"/>
      <c r="M29" s="191"/>
      <c r="N29" s="191"/>
      <c r="O29" s="191"/>
      <c r="P29" s="191"/>
      <c r="Q29" s="191"/>
      <c r="R29" s="191"/>
      <c r="S29" s="191"/>
      <c r="T29" s="191"/>
      <c r="U29" s="191"/>
      <c r="V29" s="191"/>
      <c r="W29" s="191"/>
      <c r="X29" s="191"/>
      <c r="Y29" s="191"/>
      <c r="Z29" s="191"/>
    </row>
    <row r="30" spans="1:26">
      <c r="D30" s="230"/>
      <c r="E30" s="230"/>
      <c r="F30" s="230"/>
      <c r="G30" s="230"/>
      <c r="H30" s="230"/>
      <c r="I30" s="191"/>
      <c r="J30" s="191"/>
      <c r="K30" s="191"/>
      <c r="L30" s="191"/>
      <c r="M30" s="191"/>
      <c r="N30" s="191"/>
      <c r="O30" s="191"/>
      <c r="P30" s="191"/>
      <c r="Q30" s="191"/>
      <c r="R30" s="191"/>
      <c r="S30" s="191"/>
      <c r="T30" s="191"/>
      <c r="U30" s="191"/>
      <c r="V30" s="191"/>
      <c r="W30" s="191"/>
      <c r="X30" s="191"/>
      <c r="Y30" s="191"/>
      <c r="Z30" s="191"/>
    </row>
    <row r="31" spans="1:26">
      <c r="D31" s="230"/>
      <c r="E31" s="230"/>
      <c r="F31" s="230"/>
      <c r="G31" s="230"/>
      <c r="H31" s="230"/>
      <c r="I31" s="191"/>
      <c r="J31" s="191"/>
      <c r="K31" s="191"/>
      <c r="L31" s="191"/>
      <c r="M31" s="191"/>
      <c r="N31" s="191"/>
      <c r="O31" s="191"/>
      <c r="P31" s="191"/>
      <c r="Q31" s="191"/>
      <c r="R31" s="191"/>
      <c r="S31" s="191"/>
      <c r="T31" s="191"/>
      <c r="U31" s="191"/>
      <c r="V31" s="191"/>
      <c r="W31" s="191"/>
      <c r="X31" s="191"/>
      <c r="Y31" s="191"/>
      <c r="Z31" s="191"/>
    </row>
    <row r="32" spans="1:26">
      <c r="D32" s="230"/>
      <c r="E32" s="230"/>
      <c r="F32" s="230"/>
      <c r="G32" s="230"/>
      <c r="H32" s="230"/>
      <c r="I32" s="191"/>
      <c r="J32" s="191"/>
      <c r="K32" s="191"/>
      <c r="L32" s="191"/>
      <c r="M32" s="191"/>
      <c r="N32" s="191"/>
      <c r="O32" s="191"/>
      <c r="P32" s="191"/>
      <c r="Q32" s="191"/>
      <c r="R32" s="191"/>
      <c r="S32" s="191"/>
      <c r="T32" s="191"/>
      <c r="U32" s="191"/>
      <c r="V32" s="191"/>
      <c r="W32" s="191"/>
      <c r="X32" s="191"/>
      <c r="Y32" s="191"/>
      <c r="Z32" s="191"/>
    </row>
    <row r="33" spans="4:26">
      <c r="D33" s="230"/>
      <c r="E33" s="230"/>
      <c r="F33" s="230"/>
      <c r="G33" s="230"/>
      <c r="H33" s="230"/>
      <c r="I33" s="191"/>
      <c r="J33" s="191"/>
      <c r="K33" s="191"/>
      <c r="L33" s="191"/>
      <c r="M33" s="191"/>
      <c r="N33" s="191"/>
      <c r="O33" s="191"/>
      <c r="P33" s="191"/>
      <c r="Q33" s="191"/>
      <c r="R33" s="191"/>
      <c r="S33" s="191"/>
      <c r="T33" s="191"/>
      <c r="U33" s="191"/>
      <c r="V33" s="191"/>
      <c r="W33" s="191"/>
      <c r="X33" s="191"/>
      <c r="Y33" s="191"/>
      <c r="Z33" s="191"/>
    </row>
    <row r="34" spans="4:26">
      <c r="D34" s="230"/>
      <c r="E34" s="230"/>
      <c r="F34" s="230"/>
      <c r="G34" s="230"/>
      <c r="H34" s="230"/>
      <c r="I34" s="191"/>
      <c r="J34" s="191"/>
      <c r="K34" s="191"/>
      <c r="L34" s="191"/>
      <c r="M34" s="191"/>
      <c r="N34" s="191"/>
      <c r="O34" s="191"/>
      <c r="P34" s="191"/>
      <c r="Q34" s="191"/>
      <c r="R34" s="191"/>
      <c r="S34" s="191"/>
      <c r="T34" s="191"/>
      <c r="U34" s="191"/>
      <c r="V34" s="191"/>
      <c r="W34" s="191"/>
      <c r="X34" s="191"/>
      <c r="Y34" s="191"/>
      <c r="Z34" s="191"/>
    </row>
    <row r="35" spans="4:26">
      <c r="D35" s="230"/>
      <c r="E35" s="230"/>
      <c r="F35" s="230"/>
      <c r="G35" s="230"/>
      <c r="H35" s="230"/>
      <c r="I35" s="191"/>
      <c r="J35" s="191"/>
      <c r="K35" s="191"/>
      <c r="L35" s="191"/>
      <c r="M35" s="191"/>
      <c r="N35" s="191"/>
      <c r="O35" s="191"/>
      <c r="P35" s="191"/>
      <c r="Q35" s="191"/>
      <c r="R35" s="191"/>
      <c r="S35" s="191"/>
      <c r="T35" s="191"/>
      <c r="U35" s="191"/>
      <c r="V35" s="191"/>
      <c r="W35" s="191"/>
      <c r="X35" s="191"/>
      <c r="Y35" s="191"/>
      <c r="Z35" s="191"/>
    </row>
    <row r="36" spans="4:26">
      <c r="D36" s="230"/>
      <c r="E36" s="230"/>
      <c r="F36" s="230"/>
      <c r="G36" s="230"/>
      <c r="H36" s="230"/>
      <c r="I36" s="191"/>
      <c r="J36" s="191"/>
      <c r="K36" s="191"/>
      <c r="L36" s="191"/>
      <c r="M36" s="191"/>
      <c r="N36" s="191"/>
      <c r="O36" s="191"/>
      <c r="P36" s="191"/>
      <c r="Q36" s="191"/>
      <c r="R36" s="191"/>
      <c r="S36" s="191"/>
      <c r="T36" s="191"/>
      <c r="U36" s="191"/>
      <c r="V36" s="191"/>
      <c r="W36" s="191"/>
      <c r="X36" s="191"/>
      <c r="Y36" s="191"/>
      <c r="Z36" s="191"/>
    </row>
    <row r="37" spans="4:26">
      <c r="D37" s="230"/>
      <c r="E37" s="230"/>
      <c r="F37" s="230"/>
      <c r="G37" s="230"/>
      <c r="H37" s="230"/>
      <c r="I37" s="191"/>
      <c r="J37" s="191"/>
      <c r="K37" s="191"/>
      <c r="L37" s="191"/>
      <c r="M37" s="191"/>
      <c r="N37" s="191"/>
      <c r="O37" s="191"/>
      <c r="P37" s="191"/>
      <c r="Q37" s="191"/>
      <c r="R37" s="191"/>
      <c r="S37" s="191"/>
      <c r="T37" s="191"/>
      <c r="U37" s="191"/>
      <c r="V37" s="191"/>
      <c r="W37" s="191"/>
      <c r="X37" s="191"/>
      <c r="Y37" s="191"/>
      <c r="Z37" s="191"/>
    </row>
    <row r="38" spans="4:26">
      <c r="I38" s="191"/>
      <c r="J38" s="191"/>
      <c r="K38" s="191"/>
      <c r="L38" s="191"/>
      <c r="M38" s="191"/>
      <c r="N38" s="191"/>
      <c r="O38" s="191"/>
      <c r="P38" s="191"/>
      <c r="Q38" s="191"/>
      <c r="R38" s="191"/>
      <c r="S38" s="191"/>
      <c r="T38" s="191"/>
      <c r="U38" s="191"/>
      <c r="V38" s="191"/>
      <c r="W38" s="191"/>
      <c r="X38" s="191"/>
      <c r="Y38" s="191"/>
      <c r="Z38" s="191"/>
    </row>
    <row r="39" spans="4:26">
      <c r="I39" s="191"/>
      <c r="J39" s="191"/>
      <c r="K39" s="191"/>
      <c r="L39" s="191"/>
      <c r="M39" s="191"/>
      <c r="N39" s="191"/>
      <c r="O39" s="191"/>
      <c r="P39" s="191"/>
      <c r="Q39" s="191"/>
      <c r="R39" s="191"/>
      <c r="S39" s="191"/>
      <c r="T39" s="191"/>
      <c r="U39" s="191"/>
      <c r="V39" s="191"/>
      <c r="W39" s="191"/>
      <c r="X39" s="191"/>
      <c r="Y39" s="191"/>
      <c r="Z39" s="191"/>
    </row>
    <row r="40" spans="4:26">
      <c r="I40" s="191"/>
      <c r="J40" s="191"/>
      <c r="K40" s="191"/>
      <c r="L40" s="191"/>
      <c r="M40" s="191"/>
      <c r="N40" s="191"/>
      <c r="O40" s="191"/>
      <c r="P40" s="191"/>
      <c r="Q40" s="191"/>
      <c r="R40" s="191"/>
      <c r="S40" s="191"/>
      <c r="T40" s="191"/>
      <c r="U40" s="191"/>
      <c r="V40" s="191"/>
      <c r="W40" s="191"/>
      <c r="X40" s="191"/>
      <c r="Y40" s="191"/>
      <c r="Z40" s="191"/>
    </row>
    <row r="41" spans="4:26">
      <c r="I41" s="191"/>
      <c r="J41" s="191"/>
      <c r="K41" s="191"/>
      <c r="L41" s="191"/>
      <c r="M41" s="191"/>
      <c r="N41" s="191"/>
      <c r="O41" s="191"/>
      <c r="P41" s="191"/>
      <c r="Q41" s="191"/>
      <c r="R41" s="191"/>
      <c r="S41" s="191"/>
      <c r="T41" s="191"/>
      <c r="U41" s="191"/>
      <c r="V41" s="191"/>
      <c r="W41" s="191"/>
      <c r="X41" s="191"/>
      <c r="Y41" s="191"/>
      <c r="Z41" s="191"/>
    </row>
    <row r="42" spans="4:26">
      <c r="I42" s="191"/>
      <c r="J42" s="191"/>
      <c r="K42" s="191"/>
      <c r="L42" s="191"/>
      <c r="M42" s="191"/>
      <c r="N42" s="191"/>
      <c r="O42" s="191"/>
      <c r="P42" s="191"/>
      <c r="Q42" s="191"/>
      <c r="R42" s="191"/>
      <c r="S42" s="191"/>
      <c r="T42" s="191"/>
      <c r="U42" s="191"/>
      <c r="V42" s="191"/>
      <c r="W42" s="191"/>
      <c r="X42" s="191"/>
      <c r="Y42" s="191"/>
      <c r="Z42" s="191"/>
    </row>
    <row r="43" spans="4:26">
      <c r="I43" s="191"/>
      <c r="J43" s="191"/>
      <c r="K43" s="191"/>
      <c r="L43" s="191"/>
      <c r="M43" s="191"/>
      <c r="N43" s="191"/>
      <c r="O43" s="191"/>
      <c r="P43" s="191"/>
      <c r="Q43" s="191"/>
      <c r="R43" s="191"/>
      <c r="S43" s="191"/>
      <c r="T43" s="191"/>
      <c r="U43" s="191"/>
      <c r="V43" s="191"/>
      <c r="W43" s="191"/>
      <c r="X43" s="191"/>
      <c r="Y43" s="191"/>
      <c r="Z43" s="191"/>
    </row>
    <row r="44" spans="4:26">
      <c r="I44" s="191"/>
      <c r="J44" s="191"/>
      <c r="K44" s="191"/>
      <c r="L44" s="191"/>
      <c r="M44" s="191"/>
      <c r="N44" s="191"/>
      <c r="O44" s="191"/>
      <c r="P44" s="191"/>
      <c r="Q44" s="191"/>
      <c r="R44" s="191"/>
      <c r="S44" s="191"/>
      <c r="T44" s="191"/>
      <c r="U44" s="191"/>
      <c r="V44" s="191"/>
      <c r="W44" s="191"/>
      <c r="X44" s="191"/>
      <c r="Y44" s="191"/>
      <c r="Z44" s="191"/>
    </row>
    <row r="45" spans="4:26">
      <c r="I45" s="191"/>
      <c r="J45" s="191"/>
      <c r="K45" s="191"/>
      <c r="L45" s="191"/>
      <c r="M45" s="191"/>
      <c r="N45" s="191"/>
      <c r="O45" s="191"/>
      <c r="P45" s="191"/>
      <c r="Q45" s="191"/>
      <c r="R45" s="191"/>
      <c r="S45" s="191"/>
      <c r="T45" s="191"/>
      <c r="U45" s="191"/>
      <c r="V45" s="191"/>
      <c r="W45" s="191"/>
      <c r="X45" s="191"/>
      <c r="Y45" s="191"/>
      <c r="Z45" s="191"/>
    </row>
    <row r="46" spans="4:26">
      <c r="I46" s="191"/>
      <c r="J46" s="191"/>
      <c r="K46" s="191"/>
      <c r="L46" s="191"/>
      <c r="M46" s="191"/>
      <c r="N46" s="191"/>
      <c r="O46" s="191"/>
      <c r="P46" s="191"/>
      <c r="Q46" s="191"/>
      <c r="R46" s="191"/>
      <c r="S46" s="191"/>
      <c r="T46" s="191"/>
      <c r="U46" s="191"/>
      <c r="V46" s="191"/>
      <c r="W46" s="191"/>
      <c r="X46" s="191"/>
      <c r="Y46" s="191"/>
      <c r="Z46" s="191"/>
    </row>
    <row r="47" spans="4:26">
      <c r="J47" s="131"/>
    </row>
    <row r="48" spans="4:26">
      <c r="J48" s="191"/>
      <c r="K48" s="191"/>
      <c r="L48" s="191"/>
      <c r="M48" s="191"/>
      <c r="N48" s="191"/>
      <c r="O48" s="191"/>
      <c r="P48" s="191"/>
      <c r="Q48" s="191"/>
      <c r="R48" s="191"/>
      <c r="S48" s="191"/>
      <c r="T48" s="191"/>
      <c r="U48" s="191"/>
      <c r="V48" s="191"/>
      <c r="W48" s="191"/>
      <c r="X48" s="191"/>
      <c r="Y48" s="191"/>
      <c r="Z48" s="191"/>
    </row>
    <row r="49" spans="10:26">
      <c r="J49" s="191"/>
      <c r="K49" s="191"/>
      <c r="L49" s="191"/>
      <c r="M49" s="191"/>
      <c r="N49" s="191"/>
      <c r="O49" s="191"/>
      <c r="P49" s="191"/>
      <c r="Q49" s="191"/>
      <c r="R49" s="191"/>
      <c r="S49" s="191"/>
      <c r="T49" s="191"/>
      <c r="U49" s="191"/>
      <c r="V49" s="191"/>
      <c r="W49" s="191"/>
      <c r="X49" s="191"/>
      <c r="Y49" s="191"/>
      <c r="Z49" s="191"/>
    </row>
    <row r="50" spans="10:26">
      <c r="J50" s="191"/>
      <c r="K50" s="191"/>
      <c r="L50" s="191"/>
      <c r="M50" s="191"/>
      <c r="N50" s="191"/>
      <c r="O50" s="191"/>
      <c r="P50" s="191"/>
      <c r="Q50" s="191"/>
      <c r="R50" s="191"/>
      <c r="S50" s="191"/>
      <c r="T50" s="191"/>
      <c r="U50" s="191"/>
      <c r="V50" s="191"/>
      <c r="W50" s="191"/>
      <c r="X50" s="191"/>
      <c r="Y50" s="191"/>
      <c r="Z50" s="191"/>
    </row>
    <row r="51" spans="10:26">
      <c r="J51" s="191"/>
      <c r="K51" s="191"/>
      <c r="L51" s="191"/>
      <c r="M51" s="191"/>
      <c r="N51" s="191"/>
      <c r="O51" s="191"/>
      <c r="P51" s="191"/>
      <c r="Q51" s="191"/>
      <c r="R51" s="191"/>
      <c r="S51" s="191"/>
      <c r="T51" s="191"/>
      <c r="U51" s="191"/>
      <c r="V51" s="191"/>
      <c r="W51" s="191"/>
      <c r="X51" s="191"/>
      <c r="Y51" s="191"/>
      <c r="Z51" s="191"/>
    </row>
    <row r="52" spans="10:26">
      <c r="J52" s="191"/>
      <c r="K52" s="191"/>
      <c r="L52" s="191"/>
      <c r="M52" s="191"/>
      <c r="N52" s="191"/>
      <c r="O52" s="191"/>
      <c r="P52" s="191"/>
      <c r="Q52" s="191"/>
      <c r="R52" s="191"/>
      <c r="S52" s="191"/>
      <c r="T52" s="191"/>
      <c r="U52" s="191"/>
      <c r="V52" s="191"/>
      <c r="W52" s="191"/>
      <c r="X52" s="191"/>
      <c r="Y52" s="191"/>
      <c r="Z52" s="191"/>
    </row>
    <row r="53" spans="10:26">
      <c r="J53" s="191"/>
      <c r="K53" s="191"/>
      <c r="L53" s="191"/>
      <c r="M53" s="191"/>
      <c r="N53" s="191"/>
      <c r="O53" s="191"/>
      <c r="P53" s="191"/>
      <c r="Q53" s="191"/>
      <c r="R53" s="191"/>
      <c r="S53" s="191"/>
      <c r="T53" s="191"/>
      <c r="U53" s="191"/>
      <c r="V53" s="191"/>
      <c r="W53" s="191"/>
      <c r="X53" s="191"/>
      <c r="Y53" s="191"/>
      <c r="Z53" s="191"/>
    </row>
    <row r="54" spans="10:26">
      <c r="J54" s="131"/>
    </row>
    <row r="55" spans="10:26">
      <c r="J55" s="131"/>
    </row>
    <row r="56" spans="10:26">
      <c r="J56" s="131"/>
    </row>
    <row r="57" spans="10:26">
      <c r="J57" s="131"/>
    </row>
    <row r="58" spans="10:26">
      <c r="J58" s="131"/>
    </row>
    <row r="59" spans="10:26">
      <c r="J59" s="131"/>
    </row>
    <row r="60" spans="10:26">
      <c r="J60" s="131"/>
    </row>
    <row r="61" spans="10:26">
      <c r="J61" s="131"/>
    </row>
    <row r="62" spans="10:26">
      <c r="J62" s="131"/>
    </row>
    <row r="63" spans="10:26">
      <c r="J63" s="131"/>
    </row>
    <row r="64" spans="10:26">
      <c r="J64" s="131"/>
    </row>
    <row r="65" spans="6:10">
      <c r="J65" s="131"/>
    </row>
    <row r="66" spans="6:10">
      <c r="J66" s="131"/>
    </row>
    <row r="67" spans="6:10">
      <c r="J67" s="131"/>
    </row>
    <row r="68" spans="6:10">
      <c r="J68" s="131"/>
    </row>
    <row r="69" spans="6:10">
      <c r="J69" s="131"/>
    </row>
    <row r="70" spans="6:10">
      <c r="J70" s="131"/>
    </row>
    <row r="71" spans="6:10">
      <c r="J71" s="131"/>
    </row>
    <row r="72" spans="6:10">
      <c r="F72" s="45"/>
      <c r="J72" s="131"/>
    </row>
  </sheetData>
  <mergeCells count="9">
    <mergeCell ref="S2:U2"/>
    <mergeCell ref="V2:X2"/>
    <mergeCell ref="Y2:Z2"/>
    <mergeCell ref="A2:C2"/>
    <mergeCell ref="D2:F2"/>
    <mergeCell ref="G2:I2"/>
    <mergeCell ref="J2:L2"/>
    <mergeCell ref="M2:O2"/>
    <mergeCell ref="P2:R2"/>
  </mergeCells>
  <phoneticPr fontId="75" type="noConversion"/>
  <conditionalFormatting sqref="D38:H48">
    <cfRule type="containsText" dxfId="0" priority="1" operator="containsText" text="FALSE">
      <formula>NOT(ISERROR(SEARCH("FALSE",D38)))</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BAF30-DC30-40C2-8A67-1016888975F0}">
  <sheetPr codeName="Sheet14"/>
  <dimension ref="A1:O28"/>
  <sheetViews>
    <sheetView zoomScale="80" zoomScaleNormal="80" workbookViewId="0"/>
  </sheetViews>
  <sheetFormatPr defaultColWidth="9.140625" defaultRowHeight="14.85" customHeight="1"/>
  <cols>
    <col min="1" max="1" width="112" style="3" customWidth="1"/>
    <col min="2" max="2" width="12.5703125" style="3" customWidth="1"/>
    <col min="3" max="16384" width="9.140625" style="3"/>
  </cols>
  <sheetData>
    <row r="1" spans="1:15" s="11" customFormat="1" ht="39.950000000000003" customHeight="1">
      <c r="A1" s="78" t="s">
        <v>9</v>
      </c>
    </row>
    <row r="2" spans="1:15" s="11" customFormat="1" ht="39.950000000000003" customHeight="1" thickBot="1">
      <c r="A2" s="822" t="s">
        <v>661</v>
      </c>
      <c r="B2" s="822"/>
      <c r="C2" s="822"/>
    </row>
    <row r="3" spans="1:15" ht="14.85" customHeight="1">
      <c r="A3" s="827" t="s">
        <v>1041</v>
      </c>
    </row>
    <row r="4" spans="1:15" ht="14.85" customHeight="1">
      <c r="A4" s="828"/>
      <c r="C4" s="119"/>
      <c r="D4" s="119"/>
      <c r="E4" s="119"/>
      <c r="F4" s="119"/>
      <c r="G4" s="119"/>
      <c r="H4" s="119"/>
      <c r="I4" s="119"/>
      <c r="J4" s="119"/>
      <c r="K4" s="119"/>
      <c r="L4" s="119"/>
    </row>
    <row r="5" spans="1:15" ht="14.85" customHeight="1">
      <c r="A5" s="828"/>
      <c r="C5" s="119"/>
      <c r="D5" s="119"/>
      <c r="E5" s="119"/>
      <c r="F5" s="119"/>
      <c r="G5" s="119"/>
      <c r="H5" s="119"/>
      <c r="I5" s="119"/>
      <c r="J5" s="119"/>
      <c r="K5" s="119"/>
      <c r="L5" s="119"/>
    </row>
    <row r="6" spans="1:15" ht="14.85" customHeight="1">
      <c r="A6" s="828"/>
      <c r="C6" s="119"/>
      <c r="D6" s="119"/>
      <c r="E6" s="119"/>
      <c r="F6" s="119"/>
      <c r="G6" s="119"/>
      <c r="H6" s="119"/>
      <c r="I6" s="119"/>
      <c r="J6" s="119"/>
      <c r="K6" s="119"/>
      <c r="L6" s="119"/>
    </row>
    <row r="7" spans="1:15" ht="14.85" customHeight="1">
      <c r="A7" s="828"/>
      <c r="C7" s="119"/>
      <c r="D7" s="119"/>
      <c r="E7" s="119"/>
      <c r="F7" s="119"/>
      <c r="G7" s="119"/>
      <c r="H7" s="119"/>
      <c r="I7" s="119"/>
      <c r="J7" s="119"/>
      <c r="K7" s="119"/>
      <c r="L7" s="119"/>
    </row>
    <row r="8" spans="1:15" ht="14.85" customHeight="1">
      <c r="A8" s="828"/>
      <c r="C8" s="119"/>
      <c r="D8" s="119"/>
      <c r="E8" s="119"/>
      <c r="F8" s="119"/>
      <c r="G8" s="119"/>
      <c r="H8" s="119"/>
      <c r="I8" s="119"/>
      <c r="J8" s="119"/>
      <c r="K8" s="119"/>
      <c r="L8" s="119"/>
    </row>
    <row r="9" spans="1:15" ht="14.85" customHeight="1">
      <c r="A9" s="828"/>
      <c r="C9" s="119"/>
      <c r="D9" s="119"/>
      <c r="E9" s="119"/>
      <c r="F9" s="119"/>
      <c r="G9" s="119"/>
      <c r="H9" s="119"/>
      <c r="I9" s="119"/>
      <c r="J9" s="119"/>
      <c r="K9" s="119"/>
      <c r="L9" s="119"/>
    </row>
    <row r="10" spans="1:15" ht="14.85" customHeight="1">
      <c r="A10" s="828"/>
      <c r="C10" s="119"/>
      <c r="D10" s="119"/>
      <c r="E10" s="119"/>
      <c r="F10" s="119"/>
      <c r="G10" s="119"/>
      <c r="H10" s="119"/>
      <c r="I10" s="119"/>
      <c r="J10" s="119"/>
      <c r="K10" s="119"/>
      <c r="L10" s="119"/>
    </row>
    <row r="11" spans="1:15" ht="14.85" customHeight="1">
      <c r="A11" s="36"/>
      <c r="F11" s="119"/>
      <c r="G11" s="119"/>
      <c r="H11" s="119"/>
      <c r="I11" s="119"/>
      <c r="J11" s="119"/>
      <c r="K11" s="119"/>
      <c r="L11" s="119"/>
      <c r="M11" s="119"/>
      <c r="N11" s="119"/>
      <c r="O11" s="119"/>
    </row>
    <row r="12" spans="1:15" ht="14.85" customHeight="1">
      <c r="A12" s="36"/>
      <c r="F12" s="119"/>
      <c r="G12" s="119"/>
      <c r="H12" s="119"/>
      <c r="I12" s="119"/>
      <c r="J12" s="119"/>
      <c r="K12" s="119"/>
      <c r="L12" s="119"/>
      <c r="M12" s="119"/>
      <c r="N12" s="119"/>
      <c r="O12" s="119"/>
    </row>
    <row r="13" spans="1:15" ht="14.85" customHeight="1">
      <c r="A13" s="36"/>
      <c r="F13" s="119"/>
      <c r="G13" s="119"/>
      <c r="H13" s="119"/>
      <c r="I13" s="119"/>
      <c r="J13" s="119"/>
      <c r="K13" s="119"/>
      <c r="L13" s="119"/>
      <c r="M13" s="119"/>
      <c r="N13" s="119"/>
      <c r="O13" s="119"/>
    </row>
    <row r="14" spans="1:15" ht="14.85" customHeight="1">
      <c r="A14" s="36"/>
      <c r="F14" s="119"/>
      <c r="G14" s="119"/>
      <c r="H14" s="119"/>
      <c r="I14" s="119"/>
      <c r="J14" s="119"/>
      <c r="K14" s="119"/>
      <c r="L14" s="119"/>
      <c r="M14" s="119"/>
      <c r="N14" s="119"/>
      <c r="O14" s="119"/>
    </row>
    <row r="15" spans="1:15" ht="14.85" customHeight="1">
      <c r="A15" s="36"/>
      <c r="F15" s="119"/>
      <c r="G15" s="119"/>
      <c r="H15" s="119"/>
      <c r="I15" s="119"/>
      <c r="J15" s="119"/>
      <c r="K15" s="119"/>
      <c r="L15" s="119"/>
      <c r="M15" s="119"/>
      <c r="N15" s="119"/>
      <c r="O15" s="119"/>
    </row>
    <row r="16" spans="1:15" ht="14.85" customHeight="1">
      <c r="A16" s="36"/>
      <c r="F16" s="119"/>
      <c r="G16" s="119"/>
      <c r="H16" s="119"/>
      <c r="I16" s="119"/>
      <c r="J16" s="119"/>
      <c r="K16" s="119"/>
      <c r="L16" s="119"/>
      <c r="M16" s="119"/>
      <c r="N16" s="119"/>
      <c r="O16" s="119"/>
    </row>
    <row r="17" spans="1:15" ht="14.85" customHeight="1">
      <c r="A17" s="36"/>
      <c r="F17" s="119"/>
      <c r="G17" s="119"/>
      <c r="H17" s="119"/>
      <c r="I17" s="119"/>
      <c r="J17" s="119"/>
      <c r="K17" s="119"/>
      <c r="L17" s="119"/>
      <c r="M17" s="119"/>
      <c r="N17" s="119"/>
      <c r="O17" s="119"/>
    </row>
    <row r="18" spans="1:15" ht="14.85" customHeight="1">
      <c r="A18" s="36"/>
      <c r="F18" s="119"/>
      <c r="G18" s="119"/>
      <c r="H18" s="119"/>
      <c r="I18" s="119"/>
      <c r="J18" s="119"/>
      <c r="K18" s="119"/>
      <c r="L18" s="119"/>
      <c r="M18" s="119"/>
      <c r="N18" s="119"/>
      <c r="O18" s="119"/>
    </row>
    <row r="19" spans="1:15" ht="14.85" customHeight="1">
      <c r="A19" s="36"/>
      <c r="F19" s="119"/>
      <c r="G19" s="119"/>
      <c r="H19" s="119"/>
      <c r="I19" s="119"/>
      <c r="J19" s="119"/>
      <c r="K19" s="119"/>
      <c r="L19" s="119"/>
      <c r="M19" s="119"/>
      <c r="N19" s="119"/>
      <c r="O19" s="119"/>
    </row>
    <row r="20" spans="1:15" ht="14.85" customHeight="1">
      <c r="A20" s="36"/>
      <c r="F20" s="119"/>
      <c r="G20" s="119"/>
      <c r="H20" s="119"/>
      <c r="I20" s="119"/>
      <c r="J20" s="119"/>
      <c r="K20" s="119"/>
      <c r="L20" s="119"/>
      <c r="M20" s="119"/>
      <c r="N20" s="119"/>
      <c r="O20" s="119"/>
    </row>
    <row r="21" spans="1:15" ht="14.85" customHeight="1">
      <c r="A21" s="36"/>
      <c r="F21" s="119"/>
      <c r="G21" s="119"/>
      <c r="H21" s="119"/>
      <c r="I21" s="119"/>
      <c r="J21" s="119"/>
      <c r="K21" s="119"/>
      <c r="L21" s="119"/>
      <c r="M21" s="119"/>
      <c r="N21" s="119"/>
      <c r="O21" s="119"/>
    </row>
    <row r="22" spans="1:15" ht="14.85" customHeight="1">
      <c r="A22" s="36"/>
      <c r="F22" s="119"/>
      <c r="G22" s="119"/>
      <c r="H22" s="119"/>
      <c r="I22" s="119"/>
      <c r="J22" s="119"/>
      <c r="K22" s="119"/>
      <c r="L22" s="119"/>
      <c r="M22" s="119"/>
      <c r="N22" s="119"/>
      <c r="O22" s="119"/>
    </row>
    <row r="23" spans="1:15" ht="14.85" customHeight="1">
      <c r="A23" s="36"/>
      <c r="F23" s="119"/>
      <c r="G23" s="119"/>
      <c r="H23" s="119"/>
      <c r="I23" s="119"/>
      <c r="J23" s="119"/>
      <c r="K23" s="119"/>
      <c r="L23" s="119"/>
      <c r="M23" s="119"/>
      <c r="N23" s="119"/>
      <c r="O23" s="119"/>
    </row>
    <row r="24" spans="1:15" ht="14.85" customHeight="1">
      <c r="A24" s="36"/>
      <c r="F24" s="119"/>
      <c r="G24" s="119"/>
      <c r="H24" s="119"/>
      <c r="I24" s="119"/>
      <c r="J24" s="119"/>
      <c r="K24" s="119"/>
      <c r="L24" s="119"/>
      <c r="M24" s="119"/>
      <c r="N24" s="119"/>
      <c r="O24" s="119"/>
    </row>
    <row r="25" spans="1:15" ht="14.85" customHeight="1">
      <c r="A25" s="36"/>
      <c r="F25" s="119"/>
      <c r="G25" s="119"/>
      <c r="H25" s="119"/>
      <c r="I25" s="119"/>
      <c r="J25" s="119"/>
      <c r="K25" s="119"/>
      <c r="L25" s="119"/>
      <c r="M25" s="119"/>
      <c r="N25" s="119"/>
      <c r="O25" s="119"/>
    </row>
    <row r="26" spans="1:15" ht="14.85" customHeight="1">
      <c r="F26" s="119"/>
      <c r="G26" s="119"/>
      <c r="H26" s="119"/>
      <c r="I26" s="119"/>
      <c r="J26" s="119"/>
      <c r="K26" s="119"/>
      <c r="L26" s="119"/>
      <c r="M26" s="119"/>
      <c r="N26" s="119"/>
      <c r="O26" s="119"/>
    </row>
    <row r="27" spans="1:15" ht="14.85" customHeight="1">
      <c r="F27" s="119"/>
      <c r="G27" s="119"/>
      <c r="H27" s="119"/>
      <c r="I27" s="119"/>
      <c r="J27" s="119"/>
      <c r="K27" s="119"/>
      <c r="L27" s="119"/>
      <c r="M27" s="119"/>
      <c r="N27" s="119"/>
      <c r="O27" s="119"/>
    </row>
    <row r="28" spans="1:15" ht="14.85" customHeight="1">
      <c r="F28" s="119"/>
      <c r="G28" s="119"/>
      <c r="H28" s="119"/>
      <c r="I28" s="119"/>
      <c r="J28" s="119"/>
      <c r="K28" s="119"/>
      <c r="L28" s="119"/>
      <c r="M28" s="119"/>
      <c r="N28" s="119"/>
      <c r="O28" s="119"/>
    </row>
  </sheetData>
  <mergeCells count="2">
    <mergeCell ref="A3:A10"/>
    <mergeCell ref="A2:C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A6586F-CABE-4B95-947E-BFE967C69539}">
  <sheetPr codeName="Sheet3"/>
  <dimension ref="A1:K235"/>
  <sheetViews>
    <sheetView showGridLines="0" zoomScale="80" zoomScaleNormal="80" workbookViewId="0"/>
  </sheetViews>
  <sheetFormatPr defaultColWidth="9.140625" defaultRowHeight="14.85" customHeight="1"/>
  <cols>
    <col min="1" max="1" width="55.5703125" style="26" customWidth="1"/>
    <col min="2" max="2" width="13.5703125" style="33" customWidth="1"/>
    <col min="3" max="3" width="14.7109375" style="121" customWidth="1"/>
    <col min="4" max="4" width="16.28515625" style="121" customWidth="1"/>
    <col min="5" max="6" width="13.5703125" style="121" customWidth="1"/>
    <col min="7" max="7" width="18" style="26" bestFit="1" customWidth="1"/>
    <col min="8" max="8" width="16.7109375" style="29" customWidth="1"/>
    <col min="9" max="10" width="13.5703125" style="10" customWidth="1"/>
    <col min="11" max="16384" width="9.140625" style="10"/>
  </cols>
  <sheetData>
    <row r="1" spans="1:10" ht="39.950000000000003" customHeight="1">
      <c r="A1" s="58" t="s">
        <v>9</v>
      </c>
    </row>
    <row r="2" spans="1:10" ht="39.950000000000003" customHeight="1" thickBot="1">
      <c r="A2" s="818" t="s">
        <v>950</v>
      </c>
      <c r="B2" s="818"/>
      <c r="C2" s="818"/>
      <c r="D2" s="818"/>
      <c r="E2" s="818"/>
      <c r="F2" s="818"/>
      <c r="G2" s="122"/>
      <c r="H2" s="122"/>
      <c r="I2" s="122"/>
      <c r="J2" s="122"/>
    </row>
    <row r="3" spans="1:10" ht="14.85" customHeight="1">
      <c r="A3" s="25"/>
      <c r="B3" s="35"/>
      <c r="C3" s="25"/>
      <c r="D3" s="25"/>
      <c r="E3" s="25"/>
      <c r="F3" s="25"/>
      <c r="G3" s="123"/>
      <c r="H3" s="17"/>
    </row>
    <row r="4" spans="1:10" ht="14.85" customHeight="1">
      <c r="A4" s="463" t="s">
        <v>10</v>
      </c>
      <c r="B4" s="45"/>
      <c r="E4" s="26"/>
      <c r="F4" s="26"/>
      <c r="H4" s="10"/>
    </row>
    <row r="5" spans="1:10" ht="12.75">
      <c r="A5" s="460"/>
      <c r="B5" s="461"/>
      <c r="C5" s="460" t="s">
        <v>610</v>
      </c>
      <c r="D5" s="460" t="s">
        <v>611</v>
      </c>
      <c r="E5" s="462" t="s">
        <v>12</v>
      </c>
      <c r="F5" s="462" t="s">
        <v>13</v>
      </c>
      <c r="G5" s="10"/>
      <c r="H5" s="10"/>
    </row>
    <row r="6" spans="1:10" ht="14.85" customHeight="1">
      <c r="A6" s="53" t="s">
        <v>14</v>
      </c>
      <c r="B6" s="201" t="s">
        <v>15</v>
      </c>
      <c r="C6" s="412">
        <v>928.3</v>
      </c>
      <c r="D6" s="413">
        <v>991.19999999999993</v>
      </c>
      <c r="E6" s="414">
        <v>-62.899999999999977</v>
      </c>
      <c r="F6" s="415">
        <v>-6.3458434221146068E-2</v>
      </c>
      <c r="G6" s="10"/>
      <c r="H6" s="10"/>
    </row>
    <row r="7" spans="1:10" ht="14.85" customHeight="1">
      <c r="A7" s="53" t="s">
        <v>16</v>
      </c>
      <c r="B7" s="201" t="s">
        <v>15</v>
      </c>
      <c r="C7" s="416">
        <v>195.29999999999998</v>
      </c>
      <c r="D7" s="417">
        <v>91.600000000000009</v>
      </c>
      <c r="E7" s="418">
        <v>103.69999999999997</v>
      </c>
      <c r="F7" s="419">
        <v>1.1320960698689952</v>
      </c>
      <c r="G7" s="10"/>
      <c r="H7" s="10"/>
    </row>
    <row r="8" spans="1:10" ht="14.85" customHeight="1">
      <c r="A8" s="53" t="s">
        <v>17</v>
      </c>
      <c r="B8" s="201" t="s">
        <v>15</v>
      </c>
      <c r="C8" s="420">
        <v>149.9</v>
      </c>
      <c r="D8" s="421">
        <v>111.4</v>
      </c>
      <c r="E8" s="422">
        <v>38.5</v>
      </c>
      <c r="F8" s="415">
        <v>0.34560143626570916</v>
      </c>
      <c r="G8" s="10"/>
      <c r="H8" s="10"/>
    </row>
    <row r="9" spans="1:10" ht="14.85" customHeight="1">
      <c r="A9" s="72" t="s">
        <v>18</v>
      </c>
      <c r="B9" s="201" t="s">
        <v>15</v>
      </c>
      <c r="C9" s="416">
        <v>70</v>
      </c>
      <c r="D9" s="417">
        <v>70</v>
      </c>
      <c r="E9" s="418">
        <v>0</v>
      </c>
      <c r="F9" s="419">
        <v>0</v>
      </c>
      <c r="G9" s="10"/>
      <c r="H9" s="10"/>
    </row>
    <row r="10" spans="1:10" ht="14.85" customHeight="1">
      <c r="A10" s="72" t="s">
        <v>19</v>
      </c>
      <c r="B10" s="201" t="s">
        <v>15</v>
      </c>
      <c r="C10" s="420">
        <v>48.7</v>
      </c>
      <c r="D10" s="421">
        <v>45.1</v>
      </c>
      <c r="E10" s="422">
        <v>3.6000000000000014</v>
      </c>
      <c r="F10" s="423">
        <v>7.9822616407982286E-2</v>
      </c>
      <c r="G10" s="10"/>
      <c r="H10" s="10"/>
    </row>
    <row r="11" spans="1:10" ht="14.85" customHeight="1">
      <c r="A11" s="72" t="s">
        <v>612</v>
      </c>
      <c r="B11" s="201" t="s">
        <v>15</v>
      </c>
      <c r="C11" s="416">
        <v>28.6</v>
      </c>
      <c r="D11" s="417">
        <v>4.9000000000000004</v>
      </c>
      <c r="E11" s="418">
        <v>23.700000000000003</v>
      </c>
      <c r="F11" s="419">
        <v>4.8367346938775508</v>
      </c>
      <c r="G11" s="10"/>
      <c r="H11" s="10"/>
    </row>
    <row r="12" spans="1:10" ht="14.85" customHeight="1">
      <c r="A12" s="72" t="s">
        <v>20</v>
      </c>
      <c r="B12" s="201" t="s">
        <v>15</v>
      </c>
      <c r="C12" s="412">
        <v>0.9</v>
      </c>
      <c r="D12" s="424">
        <v>-9.6999999999999993</v>
      </c>
      <c r="E12" s="414">
        <v>10.6</v>
      </c>
      <c r="F12" s="415" t="s">
        <v>23</v>
      </c>
      <c r="G12" s="10"/>
      <c r="H12" s="10"/>
    </row>
    <row r="13" spans="1:10" ht="14.85" customHeight="1">
      <c r="A13" s="72" t="s">
        <v>36</v>
      </c>
      <c r="B13" s="201" t="s">
        <v>15</v>
      </c>
      <c r="C13" s="412">
        <v>1.7</v>
      </c>
      <c r="D13" s="413">
        <v>1.1000000000000001</v>
      </c>
      <c r="E13" s="414">
        <v>0.59999999999999987</v>
      </c>
      <c r="F13" s="415">
        <v>0.5454545454545453</v>
      </c>
      <c r="G13" s="10"/>
      <c r="H13" s="10"/>
    </row>
    <row r="14" spans="1:10" ht="14.85" customHeight="1">
      <c r="A14" s="53" t="s">
        <v>21</v>
      </c>
      <c r="B14" s="201" t="s">
        <v>22</v>
      </c>
      <c r="C14" s="425">
        <v>0.17</v>
      </c>
      <c r="D14" s="426">
        <v>0.11</v>
      </c>
      <c r="E14" s="414" t="s">
        <v>568</v>
      </c>
      <c r="F14" s="415" t="s">
        <v>23</v>
      </c>
      <c r="G14" s="10"/>
      <c r="H14" s="10"/>
    </row>
    <row r="15" spans="1:10" ht="14.85" customHeight="1">
      <c r="A15" s="53" t="s">
        <v>24</v>
      </c>
      <c r="B15" s="201" t="s">
        <v>15</v>
      </c>
      <c r="C15" s="412">
        <v>156.6</v>
      </c>
      <c r="D15" s="413">
        <v>57.2</v>
      </c>
      <c r="E15" s="414">
        <v>99.399999999999991</v>
      </c>
      <c r="F15" s="415">
        <v>1.7377622377622375</v>
      </c>
      <c r="G15" s="10"/>
      <c r="H15" s="10"/>
    </row>
    <row r="16" spans="1:10" ht="14.85" customHeight="1">
      <c r="A16" s="53" t="s">
        <v>25</v>
      </c>
      <c r="B16" s="201" t="s">
        <v>15</v>
      </c>
      <c r="C16" s="412">
        <v>111.3</v>
      </c>
      <c r="D16" s="413">
        <v>76.900000000000006</v>
      </c>
      <c r="E16" s="414">
        <v>34.399999999999991</v>
      </c>
      <c r="F16" s="415">
        <v>0.44733420026007786</v>
      </c>
      <c r="G16" s="10"/>
      <c r="H16" s="10"/>
    </row>
    <row r="17" spans="1:8" ht="14.85" customHeight="1">
      <c r="A17" s="53" t="s">
        <v>26</v>
      </c>
      <c r="B17" s="201" t="s">
        <v>15</v>
      </c>
      <c r="C17" s="412">
        <v>127.2</v>
      </c>
      <c r="D17" s="413">
        <v>46.8</v>
      </c>
      <c r="E17" s="414">
        <v>80.400000000000006</v>
      </c>
      <c r="F17" s="415">
        <v>1.7179487179487183</v>
      </c>
      <c r="G17" s="10"/>
      <c r="H17" s="10"/>
    </row>
    <row r="18" spans="1:8" ht="14.85" customHeight="1">
      <c r="A18" s="53" t="s">
        <v>27</v>
      </c>
      <c r="B18" s="201" t="s">
        <v>15</v>
      </c>
      <c r="C18" s="412">
        <v>88.7</v>
      </c>
      <c r="D18" s="413">
        <v>61.1</v>
      </c>
      <c r="E18" s="414">
        <v>27.6</v>
      </c>
      <c r="F18" s="415">
        <v>0.45171849427168576</v>
      </c>
      <c r="G18" s="10"/>
      <c r="H18" s="10"/>
    </row>
    <row r="19" spans="1:8" ht="14.85" customHeight="1">
      <c r="A19" s="53" t="s">
        <v>613</v>
      </c>
      <c r="B19" s="201" t="s">
        <v>15</v>
      </c>
      <c r="C19" s="412">
        <v>120.8</v>
      </c>
      <c r="D19" s="413">
        <v>62</v>
      </c>
      <c r="E19" s="414">
        <v>58.8</v>
      </c>
      <c r="F19" s="415">
        <v>0.94838709677419353</v>
      </c>
      <c r="G19" s="10"/>
      <c r="H19" s="10"/>
    </row>
    <row r="20" spans="1:8" ht="14.85" customHeight="1">
      <c r="A20" s="53" t="s">
        <v>28</v>
      </c>
      <c r="B20" s="201" t="s">
        <v>15</v>
      </c>
      <c r="C20" s="412">
        <v>185.5</v>
      </c>
      <c r="D20" s="413">
        <v>89.3</v>
      </c>
      <c r="E20" s="414">
        <v>96.2</v>
      </c>
      <c r="F20" s="415">
        <v>1.0772676371780516</v>
      </c>
      <c r="G20" s="10"/>
      <c r="H20" s="10"/>
    </row>
    <row r="21" spans="1:8" ht="14.85" customHeight="1">
      <c r="A21" s="53" t="s">
        <v>614</v>
      </c>
      <c r="B21" s="201" t="s">
        <v>15</v>
      </c>
      <c r="C21" s="416">
        <v>208</v>
      </c>
      <c r="D21" s="417">
        <v>-157.19999999999999</v>
      </c>
      <c r="E21" s="418">
        <v>365.2</v>
      </c>
      <c r="F21" s="419" t="s">
        <v>23</v>
      </c>
      <c r="G21" s="10"/>
      <c r="H21" s="10"/>
    </row>
    <row r="22" spans="1:8" ht="14.85" customHeight="1">
      <c r="A22" s="53" t="s">
        <v>1015</v>
      </c>
      <c r="B22" s="201" t="s">
        <v>22</v>
      </c>
      <c r="C22" s="425">
        <v>0.184</v>
      </c>
      <c r="D22" s="426">
        <v>8.5999999999999993E-2</v>
      </c>
      <c r="E22" s="415" t="s">
        <v>569</v>
      </c>
      <c r="F22" s="415" t="s">
        <v>23</v>
      </c>
      <c r="G22" s="10"/>
      <c r="H22" s="10"/>
    </row>
    <row r="23" spans="1:8" ht="14.85" customHeight="1">
      <c r="A23" s="53" t="s">
        <v>1016</v>
      </c>
      <c r="B23" s="201" t="s">
        <v>22</v>
      </c>
      <c r="C23" s="425">
        <v>0.13900000000000001</v>
      </c>
      <c r="D23" s="427">
        <v>0.1</v>
      </c>
      <c r="E23" s="423" t="s">
        <v>570</v>
      </c>
      <c r="F23" s="423" t="s">
        <v>23</v>
      </c>
      <c r="G23" s="10"/>
      <c r="H23" s="10"/>
    </row>
    <row r="24" spans="1:8" ht="14.85" customHeight="1">
      <c r="A24" s="53" t="s">
        <v>1017</v>
      </c>
      <c r="B24" s="201" t="s">
        <v>22</v>
      </c>
      <c r="C24" s="428">
        <v>0.16700000000000001</v>
      </c>
      <c r="D24" s="429">
        <v>7.0999999999999994E-2</v>
      </c>
      <c r="E24" s="419" t="s">
        <v>571</v>
      </c>
      <c r="F24" s="419" t="s">
        <v>23</v>
      </c>
      <c r="G24" s="10"/>
      <c r="H24" s="10"/>
    </row>
    <row r="25" spans="1:8" ht="14.85" customHeight="1">
      <c r="A25" s="53" t="s">
        <v>1018</v>
      </c>
      <c r="B25" s="201" t="s">
        <v>22</v>
      </c>
      <c r="C25" s="430">
        <v>0.121</v>
      </c>
      <c r="D25" s="431">
        <v>8.7999999999999995E-2</v>
      </c>
      <c r="E25" s="419" t="s">
        <v>572</v>
      </c>
      <c r="F25" s="419" t="s">
        <v>23</v>
      </c>
      <c r="G25" s="10"/>
      <c r="H25" s="10"/>
    </row>
    <row r="26" spans="1:8" ht="14.85" customHeight="1">
      <c r="A26" s="53" t="s">
        <v>29</v>
      </c>
      <c r="B26" s="80" t="s">
        <v>30</v>
      </c>
      <c r="C26" s="432">
        <v>1.76</v>
      </c>
      <c r="D26" s="433">
        <v>0.64</v>
      </c>
      <c r="E26" s="434">
        <v>1.1200000000000001</v>
      </c>
      <c r="F26" s="415">
        <v>1.7500000000000002</v>
      </c>
      <c r="G26" s="10"/>
      <c r="H26" s="10"/>
    </row>
    <row r="27" spans="1:8" ht="25.5">
      <c r="A27" s="460"/>
      <c r="B27" s="461"/>
      <c r="C27" s="464" t="s">
        <v>951</v>
      </c>
      <c r="D27" s="464" t="s">
        <v>952</v>
      </c>
      <c r="E27" s="462" t="s">
        <v>12</v>
      </c>
      <c r="F27" s="462" t="s">
        <v>13</v>
      </c>
      <c r="G27" s="10"/>
      <c r="H27" s="10"/>
    </row>
    <row r="28" spans="1:8" ht="14.85" customHeight="1">
      <c r="A28" s="49" t="s">
        <v>31</v>
      </c>
      <c r="B28" s="50" t="s">
        <v>15</v>
      </c>
      <c r="C28" s="275">
        <v>4928.2000000000007</v>
      </c>
      <c r="D28" s="276">
        <v>5271.6</v>
      </c>
      <c r="E28" s="270">
        <v>-343.39999999999964</v>
      </c>
      <c r="F28" s="271">
        <v>-6.5141513013126873E-2</v>
      </c>
      <c r="G28" s="10"/>
      <c r="H28" s="10"/>
    </row>
    <row r="29" spans="1:8" ht="14.85" customHeight="1">
      <c r="A29" s="53" t="s">
        <v>32</v>
      </c>
      <c r="B29" s="201" t="s">
        <v>15</v>
      </c>
      <c r="C29" s="277">
        <v>2060.3000000000002</v>
      </c>
      <c r="D29" s="278">
        <v>2125.6</v>
      </c>
      <c r="E29" s="272">
        <v>-65.299999999999727</v>
      </c>
      <c r="F29" s="273">
        <v>-3.0720737674068372E-2</v>
      </c>
      <c r="G29" s="10"/>
      <c r="H29" s="10"/>
    </row>
    <row r="30" spans="1:8" ht="14.85" customHeight="1">
      <c r="A30" s="53" t="s">
        <v>33</v>
      </c>
      <c r="B30" s="201" t="s">
        <v>15</v>
      </c>
      <c r="C30" s="277">
        <v>762.9</v>
      </c>
      <c r="D30" s="278">
        <v>986.9</v>
      </c>
      <c r="E30" s="272">
        <v>-224</v>
      </c>
      <c r="F30" s="273">
        <v>-0.22697335089674739</v>
      </c>
      <c r="G30" s="10"/>
      <c r="H30" s="10"/>
    </row>
    <row r="31" spans="1:8" ht="14.85" customHeight="1">
      <c r="A31" s="53" t="s">
        <v>34</v>
      </c>
      <c r="B31" s="201" t="s">
        <v>15</v>
      </c>
      <c r="C31" s="277">
        <v>314.8</v>
      </c>
      <c r="D31" s="278">
        <v>443.3</v>
      </c>
      <c r="E31" s="272">
        <v>-128.5</v>
      </c>
      <c r="F31" s="273">
        <v>-0.28987141890367696</v>
      </c>
      <c r="G31" s="10"/>
      <c r="H31" s="10"/>
    </row>
    <row r="32" spans="1:8" ht="14.85" customHeight="1">
      <c r="A32" s="53" t="s">
        <v>1019</v>
      </c>
      <c r="B32" s="201" t="s">
        <v>35</v>
      </c>
      <c r="C32" s="279">
        <v>1.19</v>
      </c>
      <c r="D32" s="280">
        <v>1.83</v>
      </c>
      <c r="E32" s="281">
        <v>-0.64000000000000012</v>
      </c>
      <c r="F32" s="273">
        <v>-0.34972677595628421</v>
      </c>
      <c r="G32" s="10"/>
      <c r="H32" s="10"/>
    </row>
    <row r="33" spans="1:8" ht="14.85" customHeight="1">
      <c r="A33" s="53" t="s">
        <v>1020</v>
      </c>
      <c r="B33" s="201" t="s">
        <v>35</v>
      </c>
      <c r="C33" s="279">
        <v>1.5</v>
      </c>
      <c r="D33" s="280">
        <v>2.1</v>
      </c>
      <c r="E33" s="281">
        <v>-0.60000000000000009</v>
      </c>
      <c r="F33" s="273">
        <v>-0.28571428571428575</v>
      </c>
      <c r="G33" s="10"/>
      <c r="H33" s="10"/>
    </row>
    <row r="34" spans="1:8" ht="14.85" customHeight="1">
      <c r="A34" s="53" t="s">
        <v>1021</v>
      </c>
      <c r="B34" s="201" t="s">
        <v>22</v>
      </c>
      <c r="C34" s="220">
        <v>0.76100000000000001</v>
      </c>
      <c r="D34" s="221">
        <v>0.49099999999999999</v>
      </c>
      <c r="E34" s="272" t="s">
        <v>1007</v>
      </c>
      <c r="F34" s="273" t="s">
        <v>23</v>
      </c>
      <c r="G34" s="10"/>
      <c r="H34" s="10"/>
    </row>
    <row r="35" spans="1:8" ht="14.85" customHeight="1">
      <c r="A35" s="31" t="s">
        <v>615</v>
      </c>
      <c r="B35" s="253"/>
      <c r="C35" s="282"/>
      <c r="D35" s="283"/>
      <c r="E35" s="284"/>
      <c r="F35" s="274"/>
      <c r="G35" s="10"/>
      <c r="H35" s="10"/>
    </row>
    <row r="36" spans="1:8" ht="14.85" customHeight="1">
      <c r="A36" s="31" t="s">
        <v>616</v>
      </c>
      <c r="E36" s="10"/>
      <c r="F36" s="10"/>
      <c r="G36" s="10"/>
      <c r="H36" s="10"/>
    </row>
    <row r="37" spans="1:8" s="131" customFormat="1" ht="14.85" customHeight="1">
      <c r="A37" s="31" t="s">
        <v>617</v>
      </c>
      <c r="B37" s="212"/>
      <c r="C37" s="213"/>
      <c r="D37" s="213"/>
    </row>
    <row r="38" spans="1:8" s="131" customFormat="1" ht="14.85" customHeight="1">
      <c r="A38" s="31" t="s">
        <v>618</v>
      </c>
      <c r="B38" s="212"/>
      <c r="C38" s="213"/>
      <c r="D38" s="213"/>
    </row>
    <row r="39" spans="1:8" ht="14.85" customHeight="1">
      <c r="E39" s="10"/>
      <c r="F39" s="10"/>
      <c r="G39" s="10"/>
      <c r="H39" s="10"/>
    </row>
    <row r="40" spans="1:8" ht="14.85" customHeight="1">
      <c r="A40" s="465" t="s">
        <v>953</v>
      </c>
      <c r="B40" s="182"/>
      <c r="C40" s="182"/>
      <c r="D40" s="182"/>
      <c r="E40" s="182"/>
      <c r="F40" s="182"/>
    </row>
    <row r="41" spans="1:8" ht="12.75">
      <c r="A41" s="460"/>
      <c r="B41" s="466"/>
      <c r="C41" s="460" t="s">
        <v>620</v>
      </c>
      <c r="D41" s="460" t="s">
        <v>619</v>
      </c>
      <c r="E41" s="462" t="s">
        <v>12</v>
      </c>
      <c r="F41" s="462" t="s">
        <v>13</v>
      </c>
    </row>
    <row r="42" spans="1:8" ht="14.85" customHeight="1">
      <c r="A42" s="49" t="s">
        <v>20</v>
      </c>
      <c r="B42" s="59"/>
      <c r="C42" s="51">
        <v>681.5</v>
      </c>
      <c r="D42" s="285">
        <v>677.4</v>
      </c>
      <c r="E42" s="60">
        <v>4.1000000000000227</v>
      </c>
      <c r="F42" s="61">
        <v>6.0525538824919142E-3</v>
      </c>
    </row>
    <row r="43" spans="1:8" ht="14.85" customHeight="1">
      <c r="A43" s="53" t="s">
        <v>19</v>
      </c>
      <c r="B43" s="56"/>
      <c r="C43" s="54">
        <v>165.6</v>
      </c>
      <c r="D43" s="52">
        <v>134.6</v>
      </c>
      <c r="E43" s="62">
        <v>31</v>
      </c>
      <c r="F43" s="63">
        <v>0.23031203566121844</v>
      </c>
    </row>
    <row r="44" spans="1:8" ht="14.85" customHeight="1">
      <c r="A44" s="53" t="s">
        <v>18</v>
      </c>
      <c r="B44" s="56"/>
      <c r="C44" s="54">
        <v>99.6</v>
      </c>
      <c r="D44" s="55">
        <v>120.7</v>
      </c>
      <c r="E44" s="62">
        <v>-21.100000000000009</v>
      </c>
      <c r="F44" s="63">
        <v>-0.17481358740679376</v>
      </c>
    </row>
    <row r="45" spans="1:8" ht="14.85" customHeight="1">
      <c r="A45" s="53" t="s">
        <v>599</v>
      </c>
      <c r="B45" s="56"/>
      <c r="C45" s="54">
        <v>14.5</v>
      </c>
      <c r="D45" s="55">
        <v>72.400000000000006</v>
      </c>
      <c r="E45" s="62">
        <v>-57.900000000000006</v>
      </c>
      <c r="F45" s="63">
        <v>-0.79972375690607733</v>
      </c>
    </row>
    <row r="46" spans="1:8" ht="14.85" customHeight="1">
      <c r="A46" s="467" t="s">
        <v>54</v>
      </c>
      <c r="B46" s="468"/>
      <c r="C46" s="469">
        <v>-32.9</v>
      </c>
      <c r="D46" s="470">
        <v>-13.9</v>
      </c>
      <c r="E46" s="471">
        <v>-19</v>
      </c>
      <c r="F46" s="472">
        <v>1.3669064748201438</v>
      </c>
    </row>
    <row r="47" spans="1:8" ht="14.85" customHeight="1">
      <c r="A47" s="478" t="s">
        <v>14</v>
      </c>
      <c r="B47" s="474"/>
      <c r="C47" s="475">
        <v>928.30000000000007</v>
      </c>
      <c r="D47" s="476">
        <v>991.2</v>
      </c>
      <c r="E47" s="477">
        <v>-62.899999999999977</v>
      </c>
      <c r="F47" s="479">
        <v>-6.3458434221146054E-2</v>
      </c>
    </row>
    <row r="48" spans="1:8" ht="14.85" customHeight="1">
      <c r="A48" s="473" t="s">
        <v>56</v>
      </c>
    </row>
    <row r="49" spans="1:8" ht="14.85" customHeight="1">
      <c r="A49" s="31"/>
    </row>
    <row r="51" spans="1:8" ht="14.85" customHeight="1">
      <c r="A51" s="465" t="s">
        <v>954</v>
      </c>
      <c r="B51" s="182"/>
      <c r="C51" s="182"/>
      <c r="D51" s="182"/>
      <c r="E51" s="182"/>
      <c r="F51" s="182"/>
    </row>
    <row r="52" spans="1:8" ht="12.75">
      <c r="A52" s="460"/>
      <c r="B52" s="466"/>
      <c r="C52" s="460" t="s">
        <v>620</v>
      </c>
      <c r="D52" s="460" t="s">
        <v>619</v>
      </c>
      <c r="E52" s="462" t="s">
        <v>12</v>
      </c>
      <c r="F52" s="462" t="s">
        <v>13</v>
      </c>
      <c r="G52" s="480" t="s">
        <v>956</v>
      </c>
      <c r="H52" s="480" t="s">
        <v>955</v>
      </c>
    </row>
    <row r="53" spans="1:8" ht="14.85" customHeight="1">
      <c r="A53" s="53" t="s">
        <v>39</v>
      </c>
      <c r="B53" s="56"/>
      <c r="C53" s="54">
        <v>730.5</v>
      </c>
      <c r="D53" s="55">
        <v>735.7</v>
      </c>
      <c r="E53" s="62">
        <v>-5.2000000000000455</v>
      </c>
      <c r="F53" s="63">
        <v>-7.0680984096779193E-3</v>
      </c>
      <c r="G53" s="63">
        <v>0.78692233114294952</v>
      </c>
      <c r="H53" s="63">
        <v>0.74223163841807915</v>
      </c>
    </row>
    <row r="54" spans="1:8" ht="14.85" customHeight="1">
      <c r="A54" s="76" t="s">
        <v>54</v>
      </c>
      <c r="B54" s="185"/>
      <c r="C54" s="245">
        <v>197.8</v>
      </c>
      <c r="D54" s="246">
        <v>255.6</v>
      </c>
      <c r="E54" s="247">
        <v>-57.699999999999989</v>
      </c>
      <c r="F54" s="248">
        <v>-0.22583170254403126</v>
      </c>
      <c r="G54" s="248">
        <v>0.21307766885705054</v>
      </c>
      <c r="H54" s="248">
        <v>0.2577683615819209</v>
      </c>
    </row>
    <row r="55" spans="1:8" ht="14.85" customHeight="1">
      <c r="A55" s="478" t="s">
        <v>14</v>
      </c>
      <c r="B55" s="474"/>
      <c r="C55" s="475">
        <v>928.3</v>
      </c>
      <c r="D55" s="476">
        <v>991.2</v>
      </c>
      <c r="E55" s="477">
        <v>-62.900000000000091</v>
      </c>
      <c r="F55" s="479">
        <v>-6.3458434221146179E-2</v>
      </c>
      <c r="G55" s="479">
        <v>1</v>
      </c>
      <c r="H55" s="479">
        <v>1</v>
      </c>
    </row>
    <row r="56" spans="1:8" ht="14.85" customHeight="1">
      <c r="A56" s="473" t="s">
        <v>622</v>
      </c>
    </row>
    <row r="57" spans="1:8" ht="14.85" customHeight="1">
      <c r="A57" s="31"/>
    </row>
    <row r="60" spans="1:8" ht="14.85" customHeight="1">
      <c r="A60" s="465" t="s">
        <v>957</v>
      </c>
      <c r="B60" s="182"/>
      <c r="C60" s="182"/>
      <c r="D60" s="182"/>
      <c r="E60" s="182"/>
      <c r="F60" s="182"/>
    </row>
    <row r="61" spans="1:8" ht="10.5" customHeight="1">
      <c r="A61" s="460"/>
      <c r="B61" s="466"/>
      <c r="C61" s="460" t="s">
        <v>620</v>
      </c>
      <c r="D61" s="460" t="s">
        <v>619</v>
      </c>
      <c r="E61" s="462" t="s">
        <v>12</v>
      </c>
      <c r="F61" s="462" t="s">
        <v>13</v>
      </c>
      <c r="G61" s="462" t="s">
        <v>623</v>
      </c>
      <c r="H61" s="462" t="s">
        <v>624</v>
      </c>
    </row>
    <row r="62" spans="1:8" ht="14.85" customHeight="1">
      <c r="A62" s="53" t="s">
        <v>40</v>
      </c>
      <c r="B62" s="56"/>
      <c r="C62" s="54">
        <v>458.2</v>
      </c>
      <c r="D62" s="55">
        <v>579.79999999999995</v>
      </c>
      <c r="E62" s="62">
        <v>-121.59999999999997</v>
      </c>
      <c r="F62" s="63">
        <v>-0.20972749223870296</v>
      </c>
      <c r="G62" s="63">
        <v>0.49359043412689857</v>
      </c>
      <c r="H62" s="63">
        <v>0.58494753833736879</v>
      </c>
    </row>
    <row r="63" spans="1:8" ht="14.85" customHeight="1">
      <c r="A63" s="53" t="s">
        <v>41</v>
      </c>
      <c r="B63" s="56"/>
      <c r="C63" s="54">
        <v>438.5</v>
      </c>
      <c r="D63" s="55">
        <v>389</v>
      </c>
      <c r="E63" s="62">
        <v>49.5</v>
      </c>
      <c r="F63" s="63">
        <v>0.12724935732647816</v>
      </c>
      <c r="G63" s="63">
        <v>0.4723688462781428</v>
      </c>
      <c r="H63" s="63">
        <v>0.39245359160613402</v>
      </c>
    </row>
    <row r="64" spans="1:8" ht="14.85" customHeight="1">
      <c r="A64" s="76" t="s">
        <v>42</v>
      </c>
      <c r="B64" s="185"/>
      <c r="C64" s="245">
        <v>31.6</v>
      </c>
      <c r="D64" s="246">
        <v>22.4</v>
      </c>
      <c r="E64" s="247">
        <v>9.2000000000000028</v>
      </c>
      <c r="F64" s="248">
        <v>0.41071428571428586</v>
      </c>
      <c r="G64" s="248">
        <v>3.4040719594958524E-2</v>
      </c>
      <c r="H64" s="248">
        <v>2.2598870056497175E-2</v>
      </c>
    </row>
    <row r="65" spans="1:8" ht="14.85" customHeight="1">
      <c r="A65" s="478" t="s">
        <v>14</v>
      </c>
      <c r="B65" s="474"/>
      <c r="C65" s="475">
        <v>928.30000000000007</v>
      </c>
      <c r="D65" s="476">
        <v>991.19999999999993</v>
      </c>
      <c r="E65" s="477">
        <v>-62.899999999999864</v>
      </c>
      <c r="F65" s="479">
        <v>-6.3458434221145957E-2</v>
      </c>
      <c r="G65" s="479">
        <v>1</v>
      </c>
      <c r="H65" s="479">
        <v>1</v>
      </c>
    </row>
    <row r="66" spans="1:8" s="131" customFormat="1" ht="14.85" customHeight="1">
      <c r="A66" s="473" t="s">
        <v>625</v>
      </c>
      <c r="B66" s="212"/>
      <c r="C66" s="213"/>
      <c r="D66" s="213"/>
      <c r="E66" s="213"/>
      <c r="F66" s="213"/>
      <c r="G66" s="210"/>
      <c r="H66" s="211"/>
    </row>
    <row r="67" spans="1:8" ht="14.85" customHeight="1">
      <c r="A67" s="31"/>
    </row>
    <row r="69" spans="1:8" ht="14.85" customHeight="1">
      <c r="A69" s="465" t="s">
        <v>958</v>
      </c>
      <c r="B69" s="182"/>
      <c r="C69" s="182"/>
      <c r="D69" s="182"/>
      <c r="E69" s="182"/>
      <c r="F69" s="182"/>
    </row>
    <row r="70" spans="1:8" ht="15" customHeight="1">
      <c r="A70" s="460"/>
      <c r="B70" s="466"/>
      <c r="C70" s="460" t="s">
        <v>620</v>
      </c>
      <c r="D70" s="460" t="s">
        <v>619</v>
      </c>
      <c r="E70" s="462" t="s">
        <v>12</v>
      </c>
      <c r="F70" s="462" t="s">
        <v>13</v>
      </c>
    </row>
    <row r="71" spans="1:8" s="30" customFormat="1" ht="14.85" customHeight="1">
      <c r="A71" s="64" t="s">
        <v>43</v>
      </c>
      <c r="B71" s="65"/>
      <c r="C71" s="66">
        <v>677.8</v>
      </c>
      <c r="D71" s="67">
        <v>801.5</v>
      </c>
      <c r="E71" s="68">
        <v>-123.70000000000005</v>
      </c>
      <c r="F71" s="69">
        <v>-0.15433562071116663</v>
      </c>
      <c r="G71" s="286"/>
      <c r="H71" s="287"/>
    </row>
    <row r="72" spans="1:8" ht="14.85" customHeight="1">
      <c r="A72" s="196" t="s">
        <v>44</v>
      </c>
      <c r="B72" s="56"/>
      <c r="C72" s="54">
        <v>236.1</v>
      </c>
      <c r="D72" s="55">
        <v>387.6</v>
      </c>
      <c r="E72" s="62">
        <v>-151.50000000000003</v>
      </c>
      <c r="F72" s="63">
        <v>-0.39086687306501555</v>
      </c>
    </row>
    <row r="73" spans="1:8" ht="14.85" customHeight="1">
      <c r="A73" s="53" t="s">
        <v>45</v>
      </c>
      <c r="B73" s="56"/>
      <c r="C73" s="54">
        <v>434.7</v>
      </c>
      <c r="D73" s="55">
        <v>411.7</v>
      </c>
      <c r="E73" s="62">
        <v>23</v>
      </c>
      <c r="F73" s="63">
        <v>5.5865921787709501E-2</v>
      </c>
    </row>
    <row r="74" spans="1:8" ht="14.85" customHeight="1">
      <c r="A74" s="76" t="s">
        <v>42</v>
      </c>
      <c r="B74" s="185"/>
      <c r="C74" s="245">
        <v>7</v>
      </c>
      <c r="D74" s="246">
        <v>2.2000000000000002</v>
      </c>
      <c r="E74" s="247">
        <v>4.8</v>
      </c>
      <c r="F74" s="248">
        <v>2.1818181818181817</v>
      </c>
    </row>
    <row r="75" spans="1:8" ht="14.85" customHeight="1">
      <c r="A75" s="481" t="s">
        <v>46</v>
      </c>
      <c r="B75" s="482"/>
      <c r="C75" s="483">
        <v>55</v>
      </c>
      <c r="D75" s="484">
        <v>46.6</v>
      </c>
      <c r="E75" s="485">
        <v>8.3999999999999986</v>
      </c>
      <c r="F75" s="486">
        <v>0.18025751072961368</v>
      </c>
      <c r="G75" s="288"/>
      <c r="H75" s="10"/>
    </row>
    <row r="76" spans="1:8" ht="14.85" customHeight="1">
      <c r="A76" s="53" t="s">
        <v>47</v>
      </c>
      <c r="B76" s="56"/>
      <c r="C76" s="54">
        <v>30.3</v>
      </c>
      <c r="D76" s="55">
        <v>28.3</v>
      </c>
      <c r="E76" s="62">
        <v>2</v>
      </c>
      <c r="F76" s="63">
        <v>7.0671378091872794E-2</v>
      </c>
    </row>
    <row r="77" spans="1:8" ht="14.85" customHeight="1">
      <c r="A77" s="53" t="s">
        <v>48</v>
      </c>
      <c r="B77" s="56"/>
      <c r="C77" s="54">
        <v>8.5</v>
      </c>
      <c r="D77" s="55">
        <v>6.2</v>
      </c>
      <c r="E77" s="62">
        <v>2.2999999999999998</v>
      </c>
      <c r="F77" s="63">
        <v>0.37096774193548382</v>
      </c>
    </row>
    <row r="78" spans="1:8" ht="14.85" customHeight="1">
      <c r="A78" s="76" t="s">
        <v>42</v>
      </c>
      <c r="B78" s="185"/>
      <c r="C78" s="245">
        <v>16.2</v>
      </c>
      <c r="D78" s="246">
        <v>12.1</v>
      </c>
      <c r="E78" s="247">
        <v>4.0999999999999996</v>
      </c>
      <c r="F78" s="248">
        <v>0.33884297520661155</v>
      </c>
    </row>
    <row r="79" spans="1:8" ht="14.85" customHeight="1">
      <c r="A79" s="481" t="s">
        <v>42</v>
      </c>
      <c r="B79" s="482"/>
      <c r="C79" s="483">
        <v>38.900000000000006</v>
      </c>
      <c r="D79" s="484">
        <v>85.899999999999991</v>
      </c>
      <c r="E79" s="485">
        <v>-46.999999999999986</v>
      </c>
      <c r="F79" s="486">
        <v>-0.54714784633294522</v>
      </c>
    </row>
    <row r="80" spans="1:8" ht="14.85" customHeight="1">
      <c r="A80" s="53" t="s">
        <v>49</v>
      </c>
      <c r="B80" s="56"/>
      <c r="C80" s="54">
        <v>37.5</v>
      </c>
      <c r="D80" s="55">
        <v>33.799999999999997</v>
      </c>
      <c r="E80" s="62">
        <v>3.7000000000000028</v>
      </c>
      <c r="F80" s="63">
        <v>0.10946745562130186</v>
      </c>
    </row>
    <row r="81" spans="1:11" ht="14.85" customHeight="1">
      <c r="A81" s="76" t="s">
        <v>50</v>
      </c>
      <c r="B81" s="185"/>
      <c r="C81" s="54">
        <v>0.2</v>
      </c>
      <c r="D81" s="55">
        <v>51.5</v>
      </c>
      <c r="E81" s="62">
        <v>-51.3</v>
      </c>
      <c r="F81" s="63">
        <v>-0.99611650485436887</v>
      </c>
    </row>
    <row r="82" spans="1:11" ht="28.5" customHeight="1">
      <c r="A82" s="76" t="s">
        <v>51</v>
      </c>
      <c r="B82" s="185"/>
      <c r="C82" s="245">
        <v>1.2</v>
      </c>
      <c r="D82" s="246">
        <v>0.6</v>
      </c>
      <c r="E82" s="247">
        <v>0.6</v>
      </c>
      <c r="F82" s="248">
        <v>1</v>
      </c>
    </row>
    <row r="83" spans="1:11" ht="14.85" customHeight="1">
      <c r="A83" s="478" t="s">
        <v>52</v>
      </c>
      <c r="B83" s="474"/>
      <c r="C83" s="475">
        <v>771.7</v>
      </c>
      <c r="D83" s="476">
        <v>934</v>
      </c>
      <c r="E83" s="477">
        <v>-162.29999999999995</v>
      </c>
      <c r="F83" s="479">
        <v>-0.17376873661670231</v>
      </c>
    </row>
    <row r="84" spans="1:11" ht="14.85" customHeight="1">
      <c r="A84" s="473" t="s">
        <v>960</v>
      </c>
    </row>
    <row r="87" spans="1:11" ht="14.85" customHeight="1">
      <c r="A87" s="465" t="s">
        <v>959</v>
      </c>
      <c r="B87" s="182"/>
      <c r="C87" s="182"/>
      <c r="D87" s="182"/>
      <c r="E87" s="182"/>
      <c r="F87" s="182"/>
    </row>
    <row r="88" spans="1:11" ht="12.75">
      <c r="A88" s="460"/>
      <c r="B88" s="466"/>
      <c r="C88" s="460" t="s">
        <v>620</v>
      </c>
      <c r="D88" s="460" t="s">
        <v>619</v>
      </c>
      <c r="E88" s="462" t="s">
        <v>12</v>
      </c>
      <c r="F88" s="462" t="s">
        <v>13</v>
      </c>
      <c r="G88" s="124"/>
      <c r="H88" s="10"/>
    </row>
    <row r="89" spans="1:11" ht="14.85" customHeight="1">
      <c r="A89" s="53" t="s">
        <v>18</v>
      </c>
      <c r="B89" s="56"/>
      <c r="C89" s="54">
        <v>70</v>
      </c>
      <c r="D89" s="55">
        <v>70</v>
      </c>
      <c r="E89" s="62">
        <v>0</v>
      </c>
      <c r="F89" s="63">
        <v>0</v>
      </c>
      <c r="G89" s="289"/>
      <c r="H89" s="10"/>
    </row>
    <row r="90" spans="1:11" ht="14.85" customHeight="1">
      <c r="A90" s="49" t="s">
        <v>19</v>
      </c>
      <c r="B90" s="59"/>
      <c r="C90" s="51">
        <v>48.7</v>
      </c>
      <c r="D90" s="52">
        <v>45.1</v>
      </c>
      <c r="E90" s="60">
        <v>3.6000000000000014</v>
      </c>
      <c r="F90" s="61">
        <v>7.9822616407982286E-2</v>
      </c>
      <c r="G90" s="290"/>
      <c r="H90" s="10"/>
    </row>
    <row r="91" spans="1:11" ht="14.85" customHeight="1">
      <c r="A91" s="53" t="s">
        <v>599</v>
      </c>
      <c r="B91" s="56"/>
      <c r="C91" s="54">
        <v>28.6</v>
      </c>
      <c r="D91" s="55">
        <v>4.9000000000000004</v>
      </c>
      <c r="E91" s="62">
        <v>23.700000000000003</v>
      </c>
      <c r="F91" s="63">
        <v>4.8367346938775508</v>
      </c>
      <c r="G91" s="289"/>
      <c r="H91" s="10"/>
    </row>
    <row r="92" spans="1:11" ht="14.85" customHeight="1">
      <c r="A92" s="53" t="s">
        <v>20</v>
      </c>
      <c r="B92" s="56"/>
      <c r="C92" s="54">
        <v>0.9</v>
      </c>
      <c r="D92" s="55">
        <v>-9.6999999999999993</v>
      </c>
      <c r="E92" s="62">
        <v>10.6</v>
      </c>
      <c r="F92" s="63" t="s">
        <v>23</v>
      </c>
      <c r="G92" s="289"/>
      <c r="H92" s="10"/>
    </row>
    <row r="93" spans="1:11" ht="14.85" customHeight="1">
      <c r="A93" s="487" t="s">
        <v>54</v>
      </c>
      <c r="B93" s="185"/>
      <c r="C93" s="245">
        <v>1.7</v>
      </c>
      <c r="D93" s="246">
        <v>1.1000000000000001</v>
      </c>
      <c r="E93" s="247">
        <v>0.59999999999999987</v>
      </c>
      <c r="F93" s="248">
        <v>0.5454545454545453</v>
      </c>
      <c r="G93" s="290"/>
      <c r="H93" s="10"/>
    </row>
    <row r="94" spans="1:11" ht="14.85" customHeight="1">
      <c r="A94" s="478" t="s">
        <v>55</v>
      </c>
      <c r="B94" s="474"/>
      <c r="C94" s="475">
        <v>149.9</v>
      </c>
      <c r="D94" s="476">
        <v>111.39999999999999</v>
      </c>
      <c r="E94" s="477">
        <v>38.500000000000014</v>
      </c>
      <c r="F94" s="479">
        <v>0.34560143626570933</v>
      </c>
      <c r="G94" s="125"/>
      <c r="H94" s="10"/>
    </row>
    <row r="95" spans="1:11" s="252" customFormat="1" ht="14.65" customHeight="1">
      <c r="A95" s="473" t="s">
        <v>56</v>
      </c>
      <c r="B95" s="33"/>
      <c r="C95" s="121"/>
      <c r="D95" s="121"/>
      <c r="E95" s="121"/>
      <c r="F95" s="121"/>
      <c r="G95" s="126"/>
      <c r="H95" s="10"/>
      <c r="I95" s="10"/>
      <c r="J95" s="10"/>
      <c r="K95" s="10"/>
    </row>
    <row r="97" spans="1:8" ht="14.85" customHeight="1">
      <c r="A97" s="465" t="s">
        <v>961</v>
      </c>
      <c r="B97" s="182"/>
      <c r="C97" s="182"/>
      <c r="D97" s="182"/>
      <c r="E97" s="182"/>
      <c r="F97" s="182"/>
    </row>
    <row r="98" spans="1:8" ht="12.75">
      <c r="A98" s="460"/>
      <c r="B98" s="466"/>
      <c r="C98" s="460" t="s">
        <v>620</v>
      </c>
      <c r="D98" s="460" t="s">
        <v>619</v>
      </c>
      <c r="E98" s="462" t="s">
        <v>12</v>
      </c>
      <c r="F98" s="462" t="s">
        <v>13</v>
      </c>
    </row>
    <row r="99" spans="1:8" ht="14.85" customHeight="1">
      <c r="A99" s="53" t="s">
        <v>18</v>
      </c>
      <c r="B99" s="56"/>
      <c r="C99" s="54">
        <v>62.9</v>
      </c>
      <c r="D99" s="55">
        <v>63.1</v>
      </c>
      <c r="E99" s="62">
        <v>-0.20000000000000284</v>
      </c>
      <c r="F99" s="63">
        <v>-3.1695721077654965E-3</v>
      </c>
    </row>
    <row r="100" spans="1:8" ht="14.85" customHeight="1">
      <c r="A100" s="49" t="s">
        <v>19</v>
      </c>
      <c r="B100" s="59"/>
      <c r="C100" s="51">
        <v>22.5</v>
      </c>
      <c r="D100" s="52">
        <v>22.6</v>
      </c>
      <c r="E100" s="60">
        <v>-0.10000000000000142</v>
      </c>
      <c r="F100" s="61">
        <v>-4.4247787610620093E-3</v>
      </c>
    </row>
    <row r="101" spans="1:8" ht="14.85" customHeight="1">
      <c r="A101" s="53" t="s">
        <v>599</v>
      </c>
      <c r="B101" s="56"/>
      <c r="C101" s="54">
        <v>25.6</v>
      </c>
      <c r="D101" s="55">
        <v>1.9</v>
      </c>
      <c r="E101" s="62">
        <v>23.700000000000003</v>
      </c>
      <c r="F101" s="63">
        <v>12.473684210526319</v>
      </c>
    </row>
    <row r="102" spans="1:8" ht="14.85" customHeight="1">
      <c r="A102" s="53" t="s">
        <v>20</v>
      </c>
      <c r="B102" s="56"/>
      <c r="C102" s="54">
        <v>0.1</v>
      </c>
      <c r="D102" s="55">
        <v>-10.199999999999999</v>
      </c>
      <c r="E102" s="62">
        <v>10.299999999999999</v>
      </c>
      <c r="F102" s="63" t="s">
        <v>23</v>
      </c>
    </row>
    <row r="103" spans="1:8" ht="14.85" customHeight="1">
      <c r="A103" s="76" t="s">
        <v>54</v>
      </c>
      <c r="B103" s="185"/>
      <c r="C103" s="245">
        <v>0.2</v>
      </c>
      <c r="D103" s="246">
        <v>-0.4</v>
      </c>
      <c r="E103" s="247">
        <v>0.60000000000000009</v>
      </c>
      <c r="F103" s="248" t="s">
        <v>23</v>
      </c>
      <c r="H103" s="287"/>
    </row>
    <row r="104" spans="1:8" ht="14.85" customHeight="1">
      <c r="A104" s="478" t="s">
        <v>58</v>
      </c>
      <c r="B104" s="474"/>
      <c r="C104" s="475">
        <v>111.3</v>
      </c>
      <c r="D104" s="476">
        <v>76.900000000000006</v>
      </c>
      <c r="E104" s="477">
        <v>34.399999999999991</v>
      </c>
      <c r="F104" s="479">
        <v>0.44733420026007786</v>
      </c>
      <c r="G104" s="125"/>
      <c r="H104" s="10"/>
    </row>
    <row r="105" spans="1:8" ht="14.85" customHeight="1">
      <c r="A105" s="488" t="s">
        <v>59</v>
      </c>
      <c r="B105" s="489"/>
      <c r="C105" s="490">
        <v>0.126</v>
      </c>
      <c r="D105" s="491">
        <v>7.5999999999999998E-2</v>
      </c>
      <c r="E105" s="492" t="s">
        <v>573</v>
      </c>
      <c r="F105" s="492" t="s">
        <v>23</v>
      </c>
    </row>
    <row r="106" spans="1:8" ht="14.85" customHeight="1">
      <c r="A106" s="31" t="s">
        <v>628</v>
      </c>
    </row>
    <row r="107" spans="1:8" ht="14.85" customHeight="1">
      <c r="A107" s="31"/>
    </row>
    <row r="108" spans="1:8" ht="14.85" customHeight="1">
      <c r="A108" s="31"/>
    </row>
    <row r="110" spans="1:8" ht="14.85" customHeight="1">
      <c r="A110" s="465" t="s">
        <v>962</v>
      </c>
      <c r="B110" s="182"/>
      <c r="C110" s="182"/>
      <c r="D110" s="182"/>
      <c r="E110" s="182"/>
      <c r="F110" s="182"/>
    </row>
    <row r="111" spans="1:8" ht="14.25">
      <c r="A111" s="460"/>
      <c r="B111" s="466"/>
      <c r="C111" s="460" t="s">
        <v>620</v>
      </c>
      <c r="D111" s="493" t="s">
        <v>1008</v>
      </c>
      <c r="E111" s="462" t="s">
        <v>12</v>
      </c>
      <c r="F111" s="462" t="s">
        <v>13</v>
      </c>
    </row>
    <row r="112" spans="1:8" ht="14.85" customHeight="1" thickBot="1">
      <c r="A112" s="71" t="s">
        <v>18</v>
      </c>
      <c r="B112" s="59"/>
      <c r="C112" s="291">
        <v>46.2</v>
      </c>
      <c r="D112" s="292">
        <v>24.6</v>
      </c>
      <c r="E112" s="60">
        <v>21.6</v>
      </c>
      <c r="F112" s="61">
        <v>0.87804878048780488</v>
      </c>
    </row>
    <row r="113" spans="1:7" ht="14.85" customHeight="1" thickBot="1">
      <c r="A113" s="72" t="s">
        <v>61</v>
      </c>
      <c r="B113" s="56"/>
      <c r="C113" s="291">
        <v>20.9</v>
      </c>
      <c r="D113" s="292">
        <v>23.3</v>
      </c>
      <c r="E113" s="60">
        <v>-2.4000000000000021</v>
      </c>
      <c r="F113" s="63">
        <v>-0.10300429184549365</v>
      </c>
    </row>
    <row r="114" spans="1:7" ht="14.85" customHeight="1" thickBot="1">
      <c r="A114" s="72" t="s">
        <v>62</v>
      </c>
      <c r="B114" s="56"/>
      <c r="C114" s="291">
        <v>14</v>
      </c>
      <c r="D114" s="292">
        <v>1.3</v>
      </c>
      <c r="E114" s="62">
        <v>12.7</v>
      </c>
      <c r="F114" s="63">
        <v>9.7692307692307683</v>
      </c>
    </row>
    <row r="115" spans="1:7" ht="14.85" customHeight="1" thickBot="1">
      <c r="A115" s="72" t="s">
        <v>63</v>
      </c>
      <c r="B115" s="56"/>
      <c r="C115" s="291">
        <v>10.3</v>
      </c>
      <c r="D115" s="292">
        <v>0</v>
      </c>
      <c r="E115" s="62">
        <v>10.3</v>
      </c>
      <c r="F115" s="63">
        <v>1</v>
      </c>
    </row>
    <row r="116" spans="1:7" ht="14.85" customHeight="1" thickBot="1">
      <c r="A116" s="72" t="s">
        <v>64</v>
      </c>
      <c r="B116" s="56"/>
      <c r="C116" s="291">
        <v>0.4</v>
      </c>
      <c r="D116" s="292">
        <v>0</v>
      </c>
      <c r="E116" s="60">
        <v>0.4</v>
      </c>
      <c r="F116" s="63">
        <v>1</v>
      </c>
    </row>
    <row r="117" spans="1:7" ht="14.85" customHeight="1" thickBot="1">
      <c r="A117" s="72" t="s">
        <v>42</v>
      </c>
      <c r="B117" s="56"/>
      <c r="C117" s="291">
        <v>0.6</v>
      </c>
      <c r="D117" s="292">
        <v>0</v>
      </c>
      <c r="E117" s="62">
        <v>0.6</v>
      </c>
      <c r="F117" s="63">
        <v>1</v>
      </c>
    </row>
    <row r="118" spans="1:7" ht="14.85" customHeight="1" thickBot="1">
      <c r="A118" s="71" t="s">
        <v>19</v>
      </c>
      <c r="B118" s="59"/>
      <c r="C118" s="291">
        <v>71.59999999999998</v>
      </c>
      <c r="D118" s="292">
        <v>33.199999999999996</v>
      </c>
      <c r="E118" s="62">
        <v>38.399999999999984</v>
      </c>
      <c r="F118" s="63">
        <v>1.1566265060240961</v>
      </c>
    </row>
    <row r="119" spans="1:7" ht="14.85" customHeight="1" thickBot="1">
      <c r="A119" s="71" t="s">
        <v>65</v>
      </c>
      <c r="B119" s="59"/>
      <c r="C119" s="291">
        <v>69.599999999999994</v>
      </c>
      <c r="D119" s="292">
        <v>26.9</v>
      </c>
      <c r="E119" s="60">
        <v>42.699999999999996</v>
      </c>
      <c r="F119" s="63">
        <v>1.5873605947955389</v>
      </c>
    </row>
    <row r="120" spans="1:7" ht="14.85" customHeight="1" thickBot="1">
      <c r="A120" s="72" t="s">
        <v>66</v>
      </c>
      <c r="B120" s="59"/>
      <c r="C120" s="291">
        <v>44.2</v>
      </c>
      <c r="D120" s="292">
        <v>16.8</v>
      </c>
      <c r="E120" s="62">
        <v>27.400000000000002</v>
      </c>
      <c r="F120" s="63">
        <v>1.6309523809523809</v>
      </c>
      <c r="G120" s="293"/>
    </row>
    <row r="121" spans="1:7" ht="26.25" customHeight="1" thickBot="1">
      <c r="A121" s="72" t="s">
        <v>67</v>
      </c>
      <c r="B121" s="59"/>
      <c r="C121" s="291">
        <v>8.9</v>
      </c>
      <c r="D121" s="292">
        <v>0.9</v>
      </c>
      <c r="E121" s="62">
        <v>8</v>
      </c>
      <c r="F121" s="63">
        <v>8.8888888888888893</v>
      </c>
    </row>
    <row r="122" spans="1:7" ht="14.85" customHeight="1" thickBot="1">
      <c r="A122" s="72" t="s">
        <v>68</v>
      </c>
      <c r="B122" s="56"/>
      <c r="C122" s="435">
        <v>16.5</v>
      </c>
      <c r="D122" s="292">
        <v>9.1999999999999993</v>
      </c>
      <c r="E122" s="60">
        <v>7.3000000000000007</v>
      </c>
      <c r="F122" s="63">
        <v>0.79347826086956541</v>
      </c>
    </row>
    <row r="123" spans="1:7" ht="14.85" customHeight="1" thickBot="1">
      <c r="A123" s="71" t="s">
        <v>69</v>
      </c>
      <c r="B123" s="56"/>
      <c r="C123" s="291">
        <v>2.4</v>
      </c>
      <c r="D123" s="292">
        <v>1.9</v>
      </c>
      <c r="E123" s="62">
        <v>0.5</v>
      </c>
      <c r="F123" s="63">
        <v>0.26315789473684209</v>
      </c>
    </row>
    <row r="124" spans="1:7" ht="14.85" customHeight="1" thickBot="1">
      <c r="A124" s="72" t="s">
        <v>70</v>
      </c>
      <c r="B124" s="56"/>
      <c r="C124" s="291">
        <v>1.6</v>
      </c>
      <c r="D124" s="292">
        <v>0.7</v>
      </c>
      <c r="E124" s="62">
        <v>0.90000000000000013</v>
      </c>
      <c r="F124" s="63">
        <v>1.285714285714286</v>
      </c>
    </row>
    <row r="125" spans="1:7" ht="14.85" customHeight="1" thickBot="1">
      <c r="A125" s="72" t="s">
        <v>71</v>
      </c>
      <c r="B125" s="56"/>
      <c r="C125" s="291">
        <v>0.8</v>
      </c>
      <c r="D125" s="292">
        <v>1.2</v>
      </c>
      <c r="E125" s="60">
        <v>-0.39999999999999991</v>
      </c>
      <c r="F125" s="63">
        <v>-0.33333333333333326</v>
      </c>
    </row>
    <row r="126" spans="1:7" ht="14.25" customHeight="1" thickBot="1">
      <c r="A126" s="72" t="s">
        <v>42</v>
      </c>
      <c r="B126" s="56"/>
      <c r="C126" s="51">
        <v>-0.4</v>
      </c>
      <c r="D126" s="292">
        <v>4.4000000000000004</v>
      </c>
      <c r="E126" s="62">
        <v>-4.8000000000000007</v>
      </c>
      <c r="F126" s="63" t="s">
        <v>23</v>
      </c>
    </row>
    <row r="127" spans="1:7" ht="14.85" customHeight="1" thickBot="1">
      <c r="A127" s="71" t="s">
        <v>20</v>
      </c>
      <c r="B127" s="59"/>
      <c r="C127" s="291">
        <v>0.6</v>
      </c>
      <c r="D127" s="292">
        <v>0.3</v>
      </c>
      <c r="E127" s="62">
        <v>0.3</v>
      </c>
      <c r="F127" s="63">
        <v>1</v>
      </c>
    </row>
    <row r="128" spans="1:7" ht="14.85" customHeight="1" thickBot="1">
      <c r="A128" s="71" t="s">
        <v>599</v>
      </c>
      <c r="B128" s="59"/>
      <c r="C128" s="291">
        <v>0.3</v>
      </c>
      <c r="D128" s="292">
        <v>0.30000000000000004</v>
      </c>
      <c r="E128" s="62">
        <v>0</v>
      </c>
      <c r="F128" s="63">
        <v>0</v>
      </c>
    </row>
    <row r="129" spans="1:8" ht="14.85" customHeight="1">
      <c r="A129" s="495" t="s">
        <v>36</v>
      </c>
      <c r="B129" s="496"/>
      <c r="C129" s="497">
        <v>2.1</v>
      </c>
      <c r="D129" s="498">
        <v>3.6</v>
      </c>
      <c r="E129" s="247">
        <v>-1.5</v>
      </c>
      <c r="F129" s="248">
        <v>-0.41666666666666663</v>
      </c>
    </row>
    <row r="130" spans="1:8" ht="14.85" customHeight="1">
      <c r="A130" s="478" t="s">
        <v>72</v>
      </c>
      <c r="B130" s="474"/>
      <c r="C130" s="499">
        <v>120.79999999999997</v>
      </c>
      <c r="D130" s="500">
        <v>62</v>
      </c>
      <c r="E130" s="501">
        <v>58.799999999999976</v>
      </c>
      <c r="F130" s="502">
        <v>0.94838709677419331</v>
      </c>
      <c r="G130" s="125"/>
      <c r="H130" s="10"/>
    </row>
    <row r="131" spans="1:8" ht="32.450000000000003" customHeight="1">
      <c r="A131" s="71" t="s">
        <v>73</v>
      </c>
      <c r="B131" s="494"/>
      <c r="C131" s="51">
        <v>-16.899999999999999</v>
      </c>
      <c r="D131" s="52">
        <v>-12.2</v>
      </c>
      <c r="E131" s="60">
        <v>-4.6999999999999993</v>
      </c>
      <c r="F131" s="61">
        <v>0.38524590163934425</v>
      </c>
      <c r="G131" s="125"/>
      <c r="H131" s="10"/>
    </row>
    <row r="132" spans="1:8" ht="14.85" customHeight="1">
      <c r="A132" s="71" t="s">
        <v>74</v>
      </c>
      <c r="B132" s="59"/>
      <c r="C132" s="51">
        <v>-5.0999999999999996</v>
      </c>
      <c r="D132" s="52">
        <v>-5.0999999999999996</v>
      </c>
      <c r="E132" s="60">
        <v>0</v>
      </c>
      <c r="F132" s="61">
        <v>0</v>
      </c>
    </row>
    <row r="133" spans="1:8" ht="14.85" customHeight="1">
      <c r="A133" s="495" t="s">
        <v>75</v>
      </c>
      <c r="B133" s="496"/>
      <c r="C133" s="264">
        <v>-11.8</v>
      </c>
      <c r="D133" s="265">
        <v>-7.1</v>
      </c>
      <c r="E133" s="503">
        <v>-4.7000000000000011</v>
      </c>
      <c r="F133" s="504">
        <v>0.66197183098591572</v>
      </c>
    </row>
    <row r="134" spans="1:8" ht="25.5">
      <c r="A134" s="478" t="s">
        <v>76</v>
      </c>
      <c r="B134" s="474"/>
      <c r="C134" s="475">
        <v>103.89999999999998</v>
      </c>
      <c r="D134" s="476">
        <v>49.8</v>
      </c>
      <c r="E134" s="477">
        <v>54.09999999999998</v>
      </c>
      <c r="F134" s="479">
        <v>1.0863453815261042</v>
      </c>
      <c r="G134" s="125"/>
      <c r="H134" s="10"/>
    </row>
    <row r="135" spans="1:8" ht="14.25">
      <c r="A135" s="441" t="s">
        <v>629</v>
      </c>
      <c r="B135" s="232"/>
      <c r="C135" s="233"/>
      <c r="D135" s="234"/>
      <c r="E135" s="235"/>
      <c r="F135" s="236"/>
      <c r="G135" s="125"/>
      <c r="H135" s="10"/>
    </row>
    <row r="136" spans="1:8" ht="14.85" customHeight="1">
      <c r="A136" s="31" t="s">
        <v>77</v>
      </c>
      <c r="B136" s="73"/>
      <c r="C136" s="74"/>
      <c r="D136" s="74"/>
      <c r="E136" s="74"/>
      <c r="F136" s="74"/>
    </row>
    <row r="137" spans="1:8" s="11" customFormat="1" ht="14.85" customHeight="1">
      <c r="A137" s="31" t="s">
        <v>78</v>
      </c>
      <c r="B137" s="21"/>
      <c r="C137" s="27"/>
      <c r="D137" s="27"/>
      <c r="E137" s="27"/>
      <c r="F137" s="27"/>
      <c r="G137" s="27"/>
      <c r="H137" s="15"/>
    </row>
    <row r="138" spans="1:8" s="11" customFormat="1" ht="14.85" customHeight="1">
      <c r="A138" s="31"/>
      <c r="B138" s="21"/>
      <c r="C138" s="27"/>
      <c r="D138" s="27"/>
      <c r="E138" s="27"/>
      <c r="F138" s="27"/>
      <c r="G138" s="27"/>
      <c r="H138" s="15"/>
    </row>
    <row r="139" spans="1:8" s="11" customFormat="1" ht="14.85" customHeight="1">
      <c r="A139" s="31"/>
      <c r="B139" s="21"/>
      <c r="C139" s="27"/>
      <c r="D139" s="27"/>
      <c r="E139" s="27"/>
      <c r="F139" s="27"/>
      <c r="G139" s="27"/>
      <c r="H139" s="15"/>
    </row>
    <row r="140" spans="1:8" s="11" customFormat="1" ht="14.85" customHeight="1">
      <c r="A140" s="465" t="s">
        <v>963</v>
      </c>
      <c r="B140" s="28"/>
      <c r="C140" s="28"/>
      <c r="D140" s="28"/>
      <c r="E140" s="28"/>
      <c r="F140" s="28"/>
      <c r="G140" s="27"/>
      <c r="H140" s="15"/>
    </row>
    <row r="141" spans="1:8" s="11" customFormat="1" ht="14.85" customHeight="1">
      <c r="A141" s="460"/>
      <c r="B141" s="466"/>
      <c r="C141" s="460" t="s">
        <v>620</v>
      </c>
      <c r="D141" s="460" t="s">
        <v>619</v>
      </c>
      <c r="E141" s="462" t="s">
        <v>12</v>
      </c>
      <c r="F141" s="462" t="s">
        <v>13</v>
      </c>
      <c r="G141" s="27"/>
      <c r="H141" s="15"/>
    </row>
    <row r="142" spans="1:8" s="11" customFormat="1" ht="14.85" customHeight="1">
      <c r="A142" s="49" t="s">
        <v>39</v>
      </c>
      <c r="B142" s="59"/>
      <c r="C142" s="51">
        <v>92.1</v>
      </c>
      <c r="D142" s="52">
        <v>61.5</v>
      </c>
      <c r="E142" s="60">
        <v>30.599999999999994</v>
      </c>
      <c r="F142" s="294">
        <v>0.49756097560975598</v>
      </c>
      <c r="G142" s="27"/>
      <c r="H142" s="15"/>
    </row>
    <row r="143" spans="1:8" s="11" customFormat="1" ht="14.85" customHeight="1">
      <c r="A143" s="53" t="s">
        <v>79</v>
      </c>
      <c r="B143" s="56"/>
      <c r="C143" s="54">
        <v>15.3</v>
      </c>
      <c r="D143" s="55">
        <v>0.4</v>
      </c>
      <c r="E143" s="62">
        <v>14.9</v>
      </c>
      <c r="F143" s="295" t="s">
        <v>23</v>
      </c>
      <c r="G143" s="27"/>
      <c r="H143" s="15"/>
    </row>
    <row r="144" spans="1:8" s="11" customFormat="1" ht="14.85" customHeight="1">
      <c r="A144" s="76" t="s">
        <v>54</v>
      </c>
      <c r="B144" s="185"/>
      <c r="C144" s="245">
        <v>13.4</v>
      </c>
      <c r="D144" s="246">
        <v>0.1</v>
      </c>
      <c r="E144" s="247">
        <v>13.3</v>
      </c>
      <c r="F144" s="248" t="s">
        <v>23</v>
      </c>
      <c r="G144" s="27"/>
      <c r="H144" s="15"/>
    </row>
    <row r="145" spans="1:8" s="11" customFormat="1" ht="14.85" customHeight="1">
      <c r="A145" s="478" t="s">
        <v>80</v>
      </c>
      <c r="B145" s="474"/>
      <c r="C145" s="475">
        <v>120.8</v>
      </c>
      <c r="D145" s="476">
        <v>62</v>
      </c>
      <c r="E145" s="477">
        <v>58.8</v>
      </c>
      <c r="F145" s="479">
        <v>0.94838709677419353</v>
      </c>
      <c r="G145" s="27"/>
      <c r="H145" s="15"/>
    </row>
    <row r="146" spans="1:8" s="11" customFormat="1" ht="14.85" customHeight="1">
      <c r="A146" s="819" t="s">
        <v>81</v>
      </c>
      <c r="B146" s="819"/>
      <c r="C146" s="819"/>
      <c r="D146" s="819"/>
      <c r="E146" s="819"/>
      <c r="F146" s="819"/>
      <c r="G146" s="27"/>
      <c r="H146" s="15"/>
    </row>
    <row r="147" spans="1:8" s="11" customFormat="1" ht="14.85" customHeight="1">
      <c r="A147" s="31"/>
      <c r="B147" s="21"/>
      <c r="C147" s="27"/>
      <c r="D147" s="27"/>
      <c r="E147" s="27"/>
      <c r="F147" s="27"/>
      <c r="G147" s="27"/>
      <c r="H147" s="15"/>
    </row>
    <row r="149" spans="1:8" ht="14.85" customHeight="1">
      <c r="A149" s="465" t="s">
        <v>964</v>
      </c>
      <c r="B149" s="182"/>
      <c r="C149" s="182"/>
      <c r="D149" s="182"/>
      <c r="E149" s="182"/>
      <c r="F149" s="182"/>
    </row>
    <row r="150" spans="1:8" ht="25.5">
      <c r="A150" s="460"/>
      <c r="B150" s="466"/>
      <c r="C150" s="464" t="s">
        <v>951</v>
      </c>
      <c r="D150" s="464" t="s">
        <v>952</v>
      </c>
      <c r="E150" s="462" t="s">
        <v>37</v>
      </c>
      <c r="F150" s="462" t="s">
        <v>38</v>
      </c>
    </row>
    <row r="151" spans="1:8" ht="14.85" customHeight="1">
      <c r="A151" s="71" t="s">
        <v>82</v>
      </c>
      <c r="B151" s="59"/>
      <c r="C151" s="51">
        <v>3379.4</v>
      </c>
      <c r="D151" s="52">
        <v>3249.5</v>
      </c>
      <c r="E151" s="60">
        <v>129.90000000000009</v>
      </c>
      <c r="F151" s="61">
        <v>3.9975380827819693E-2</v>
      </c>
    </row>
    <row r="152" spans="1:8" ht="14.85" customHeight="1">
      <c r="A152" s="495" t="s">
        <v>83</v>
      </c>
      <c r="B152" s="496"/>
      <c r="C152" s="264">
        <v>1548.8</v>
      </c>
      <c r="D152" s="265">
        <v>2022.1000000000001</v>
      </c>
      <c r="E152" s="503">
        <v>-473.30000000000018</v>
      </c>
      <c r="F152" s="504">
        <v>-0.23406359725038334</v>
      </c>
    </row>
    <row r="153" spans="1:8" ht="14.85" customHeight="1">
      <c r="A153" s="478" t="s">
        <v>84</v>
      </c>
      <c r="B153" s="474"/>
      <c r="C153" s="475">
        <v>4928.2</v>
      </c>
      <c r="D153" s="476">
        <v>5271.6</v>
      </c>
      <c r="E153" s="477">
        <v>-343.40000000000055</v>
      </c>
      <c r="F153" s="479">
        <v>-6.5141513013127039E-2</v>
      </c>
      <c r="G153" s="125"/>
      <c r="H153" s="10"/>
    </row>
    <row r="154" spans="1:8" ht="14.85" customHeight="1">
      <c r="A154" s="71" t="s">
        <v>32</v>
      </c>
      <c r="B154" s="59"/>
      <c r="C154" s="51">
        <v>2060.3000000000002</v>
      </c>
      <c r="D154" s="52">
        <v>2125.6</v>
      </c>
      <c r="E154" s="60">
        <v>-65.299999999999727</v>
      </c>
      <c r="F154" s="61">
        <v>-3.0720737674068372E-2</v>
      </c>
    </row>
    <row r="155" spans="1:8" ht="14.85" customHeight="1">
      <c r="A155" s="71" t="s">
        <v>85</v>
      </c>
      <c r="B155" s="59"/>
      <c r="C155" s="51">
        <v>2867.8999999999996</v>
      </c>
      <c r="D155" s="52">
        <v>3146</v>
      </c>
      <c r="E155" s="60">
        <v>-278.10000000000036</v>
      </c>
      <c r="F155" s="61">
        <v>-8.8397965670693066E-2</v>
      </c>
    </row>
    <row r="156" spans="1:8" ht="14.85" customHeight="1">
      <c r="A156" s="72" t="s">
        <v>86</v>
      </c>
      <c r="B156" s="56"/>
      <c r="C156" s="54">
        <v>2106.6999999999998</v>
      </c>
      <c r="D156" s="55">
        <v>2064.1999999999998</v>
      </c>
      <c r="E156" s="62">
        <v>42.5</v>
      </c>
      <c r="F156" s="63">
        <v>2.0589090204437558E-2</v>
      </c>
    </row>
    <row r="157" spans="1:8" ht="14.85" customHeight="1">
      <c r="A157" s="506" t="s">
        <v>87</v>
      </c>
      <c r="B157" s="185"/>
      <c r="C157" s="245">
        <v>761.2</v>
      </c>
      <c r="D157" s="246">
        <v>1081.8000000000002</v>
      </c>
      <c r="E157" s="247">
        <v>-320.60000000000014</v>
      </c>
      <c r="F157" s="248">
        <v>-0.2963579219818821</v>
      </c>
    </row>
    <row r="158" spans="1:8" ht="14.85" customHeight="1">
      <c r="A158" s="478" t="s">
        <v>88</v>
      </c>
      <c r="B158" s="474"/>
      <c r="C158" s="475">
        <v>4928.2</v>
      </c>
      <c r="D158" s="476">
        <v>5271.5999999999995</v>
      </c>
      <c r="E158" s="477">
        <v>-343.39999999999964</v>
      </c>
      <c r="F158" s="479">
        <v>-6.5141513013126887E-2</v>
      </c>
    </row>
    <row r="159" spans="1:8" ht="14.85" customHeight="1">
      <c r="A159" s="505" t="s">
        <v>89</v>
      </c>
      <c r="B159" s="59"/>
      <c r="C159" s="51">
        <v>2822.9</v>
      </c>
      <c r="D159" s="52">
        <v>3112.5</v>
      </c>
      <c r="E159" s="60">
        <v>-289.60000000000002</v>
      </c>
      <c r="F159" s="61">
        <v>-9.3044176706827283E-2</v>
      </c>
    </row>
    <row r="160" spans="1:8" ht="14.85" customHeight="1">
      <c r="A160" s="218" t="s">
        <v>90</v>
      </c>
      <c r="B160" s="56"/>
      <c r="C160" s="296">
        <v>314.8</v>
      </c>
      <c r="D160" s="297">
        <v>443.3</v>
      </c>
      <c r="E160" s="60">
        <v>-128.5</v>
      </c>
      <c r="F160" s="61">
        <v>-0.28987141890367696</v>
      </c>
    </row>
    <row r="161" spans="1:6" ht="14.85" customHeight="1">
      <c r="A161" s="218" t="s">
        <v>91</v>
      </c>
      <c r="B161" s="56"/>
      <c r="C161" s="84">
        <v>7.2999999999999995E-2</v>
      </c>
      <c r="D161" s="85">
        <v>0.10100000000000001</v>
      </c>
      <c r="E161" s="60" t="s">
        <v>965</v>
      </c>
      <c r="F161" s="61" t="s">
        <v>23</v>
      </c>
    </row>
    <row r="162" spans="1:6" ht="14.85" customHeight="1">
      <c r="A162" s="218" t="s">
        <v>92</v>
      </c>
      <c r="B162" s="56"/>
      <c r="C162" s="298">
        <v>2.0299999999999998</v>
      </c>
      <c r="D162" s="299">
        <v>1.87</v>
      </c>
      <c r="E162" s="77">
        <v>0.1599999999999997</v>
      </c>
      <c r="F162" s="61">
        <v>8.5561497326203037E-2</v>
      </c>
    </row>
    <row r="163" spans="1:6" ht="14.85" customHeight="1">
      <c r="A163" s="218" t="s">
        <v>93</v>
      </c>
      <c r="B163" s="56"/>
      <c r="C163" s="300">
        <v>0.91</v>
      </c>
      <c r="D163" s="301">
        <v>0.92</v>
      </c>
      <c r="E163" s="77">
        <v>-1.0000000000000009E-2</v>
      </c>
      <c r="F163" s="61">
        <v>-1.0869565217391313E-2</v>
      </c>
    </row>
    <row r="164" spans="1:6" ht="14.85" customHeight="1">
      <c r="A164" s="254" t="s">
        <v>94</v>
      </c>
      <c r="B164" s="255"/>
      <c r="C164" s="436">
        <v>7.8E-2</v>
      </c>
      <c r="D164" s="302">
        <v>6.2E-2</v>
      </c>
      <c r="E164" s="62" t="s">
        <v>574</v>
      </c>
      <c r="F164" s="63" t="s">
        <v>23</v>
      </c>
    </row>
    <row r="166" spans="1:6" ht="14.85" customHeight="1">
      <c r="A166" s="465" t="s">
        <v>966</v>
      </c>
      <c r="B166" s="182"/>
      <c r="C166" s="182"/>
      <c r="D166" s="182"/>
      <c r="E166" s="182"/>
      <c r="F166" s="182"/>
    </row>
    <row r="167" spans="1:6" ht="25.5">
      <c r="A167" s="460"/>
      <c r="B167" s="466"/>
      <c r="C167" s="464" t="s">
        <v>951</v>
      </c>
      <c r="D167" s="464" t="s">
        <v>274</v>
      </c>
      <c r="E167" s="462" t="s">
        <v>37</v>
      </c>
      <c r="F167" s="462" t="s">
        <v>38</v>
      </c>
    </row>
    <row r="168" spans="1:6" ht="14.85" customHeight="1">
      <c r="A168" s="64" t="s">
        <v>95</v>
      </c>
      <c r="B168" s="65"/>
      <c r="C168" s="66">
        <v>1478.9950000000001</v>
      </c>
      <c r="D168" s="67">
        <v>1468.3</v>
      </c>
      <c r="E168" s="68">
        <v>10.695000000000164</v>
      </c>
      <c r="F168" s="69">
        <v>7.2839338009944585E-3</v>
      </c>
    </row>
    <row r="169" spans="1:6" ht="14.85" customHeight="1">
      <c r="A169" s="72" t="s">
        <v>96</v>
      </c>
      <c r="B169" s="56"/>
      <c r="C169" s="54">
        <v>542.495</v>
      </c>
      <c r="D169" s="55">
        <v>383.1</v>
      </c>
      <c r="E169" s="62">
        <v>159.39499999999998</v>
      </c>
      <c r="F169" s="63">
        <v>0.41606630122683363</v>
      </c>
    </row>
    <row r="170" spans="1:6" ht="14.85" customHeight="1">
      <c r="A170" s="72" t="s">
        <v>97</v>
      </c>
      <c r="B170" s="56"/>
      <c r="C170" s="54">
        <v>0</v>
      </c>
      <c r="D170" s="55">
        <v>150</v>
      </c>
      <c r="E170" s="62">
        <v>-150</v>
      </c>
      <c r="F170" s="63">
        <v>-1</v>
      </c>
    </row>
    <row r="171" spans="1:6" ht="14.85" customHeight="1">
      <c r="A171" s="72" t="s">
        <v>99</v>
      </c>
      <c r="B171" s="56"/>
      <c r="C171" s="54">
        <v>890.6</v>
      </c>
      <c r="D171" s="55">
        <v>890.1</v>
      </c>
      <c r="E171" s="62">
        <v>0.5</v>
      </c>
      <c r="F171" s="63">
        <v>5.6173463655769017E-4</v>
      </c>
    </row>
    <row r="172" spans="1:6" ht="14.85" customHeight="1">
      <c r="A172" s="72" t="s">
        <v>100</v>
      </c>
      <c r="B172" s="56"/>
      <c r="C172" s="54">
        <v>0</v>
      </c>
      <c r="D172" s="55">
        <v>0</v>
      </c>
      <c r="E172" s="62">
        <v>0</v>
      </c>
      <c r="F172" s="63" t="s">
        <v>23</v>
      </c>
    </row>
    <row r="173" spans="1:6" ht="14.85" customHeight="1">
      <c r="A173" s="506" t="s">
        <v>101</v>
      </c>
      <c r="B173" s="185"/>
      <c r="C173" s="245">
        <v>45.9</v>
      </c>
      <c r="D173" s="246">
        <v>45.1</v>
      </c>
      <c r="E173" s="247">
        <v>0.79999999999999716</v>
      </c>
      <c r="F173" s="248">
        <v>1.7738359201773773E-2</v>
      </c>
    </row>
    <row r="174" spans="1:6" ht="14.85" customHeight="1">
      <c r="A174" s="481" t="s">
        <v>102</v>
      </c>
      <c r="B174" s="482"/>
      <c r="C174" s="483">
        <v>52.1</v>
      </c>
      <c r="D174" s="484">
        <v>212.70000000000002</v>
      </c>
      <c r="E174" s="485">
        <v>-160.60000000000002</v>
      </c>
      <c r="F174" s="486">
        <v>-0.75505406676069586</v>
      </c>
    </row>
    <row r="175" spans="1:6" ht="14.85" customHeight="1">
      <c r="A175" s="72" t="s">
        <v>103</v>
      </c>
      <c r="B175" s="56"/>
      <c r="C175" s="54">
        <v>34.700000000000003</v>
      </c>
      <c r="D175" s="55">
        <v>26.200000000000003</v>
      </c>
      <c r="E175" s="62">
        <v>8.5</v>
      </c>
      <c r="F175" s="63">
        <v>0.32442748091603052</v>
      </c>
    </row>
    <row r="176" spans="1:6" ht="14.85" customHeight="1">
      <c r="A176" s="72" t="s">
        <v>104</v>
      </c>
      <c r="B176" s="56"/>
      <c r="C176" s="54">
        <v>0</v>
      </c>
      <c r="D176" s="55">
        <v>0</v>
      </c>
      <c r="E176" s="62">
        <v>0</v>
      </c>
      <c r="F176" s="63" t="s">
        <v>23</v>
      </c>
    </row>
    <row r="177" spans="1:10" ht="14.85" customHeight="1">
      <c r="A177" s="72" t="s">
        <v>105</v>
      </c>
      <c r="B177" s="56"/>
      <c r="C177" s="54">
        <v>0</v>
      </c>
      <c r="D177" s="55">
        <v>172.9</v>
      </c>
      <c r="E177" s="62">
        <v>-172.9</v>
      </c>
      <c r="F177" s="63">
        <v>-1</v>
      </c>
    </row>
    <row r="178" spans="1:10" ht="14.85" customHeight="1">
      <c r="A178" s="72" t="s">
        <v>100</v>
      </c>
      <c r="B178" s="56"/>
      <c r="C178" s="54">
        <v>13.8</v>
      </c>
      <c r="D178" s="55">
        <v>10</v>
      </c>
      <c r="E178" s="62">
        <v>3.8000000000000007</v>
      </c>
      <c r="F178" s="63">
        <v>0.38000000000000006</v>
      </c>
    </row>
    <row r="179" spans="1:10" ht="14.85" customHeight="1">
      <c r="A179" s="506" t="s">
        <v>101</v>
      </c>
      <c r="B179" s="185"/>
      <c r="C179" s="245">
        <v>3.6</v>
      </c>
      <c r="D179" s="246">
        <v>3.6</v>
      </c>
      <c r="E179" s="247">
        <v>0</v>
      </c>
      <c r="F179" s="248">
        <v>0</v>
      </c>
    </row>
    <row r="180" spans="1:10" ht="14.85" customHeight="1">
      <c r="A180" s="513" t="s">
        <v>106</v>
      </c>
      <c r="B180" s="514"/>
      <c r="C180" s="515">
        <v>1531.095</v>
      </c>
      <c r="D180" s="516">
        <v>1681</v>
      </c>
      <c r="E180" s="517">
        <v>-149.90499999999997</v>
      </c>
      <c r="F180" s="518">
        <v>-8.9176085663295643E-2</v>
      </c>
    </row>
    <row r="181" spans="1:10" s="131" customFormat="1" ht="12.75">
      <c r="A181" s="478" t="s">
        <v>107</v>
      </c>
      <c r="B181" s="519"/>
      <c r="C181" s="475">
        <v>768.2</v>
      </c>
      <c r="D181" s="476">
        <v>694.1</v>
      </c>
      <c r="E181" s="477">
        <v>74.100000000000023</v>
      </c>
      <c r="F181" s="479">
        <v>0.10675695144791819</v>
      </c>
      <c r="G181" s="210"/>
      <c r="H181" s="211"/>
      <c r="J181" s="10"/>
    </row>
    <row r="182" spans="1:10" ht="14.85" customHeight="1">
      <c r="A182" s="512" t="s">
        <v>108</v>
      </c>
      <c r="B182" s="507"/>
      <c r="C182" s="508">
        <v>762.89499999999998</v>
      </c>
      <c r="D182" s="509">
        <v>986.9</v>
      </c>
      <c r="E182" s="510">
        <v>-224.005</v>
      </c>
      <c r="F182" s="511">
        <v>-0.22697841726618706</v>
      </c>
      <c r="G182" s="10"/>
      <c r="H182" s="10"/>
    </row>
    <row r="183" spans="1:10" ht="14.85" customHeight="1">
      <c r="A183" s="505" t="s">
        <v>109</v>
      </c>
      <c r="B183" s="59"/>
      <c r="C183" s="298">
        <v>1.5</v>
      </c>
      <c r="D183" s="299">
        <v>2.1</v>
      </c>
      <c r="E183" s="77">
        <v>-0.60000000000000009</v>
      </c>
      <c r="F183" s="61">
        <v>-0.28571428571428575</v>
      </c>
      <c r="G183" s="10"/>
      <c r="H183" s="10"/>
    </row>
    <row r="184" spans="1:10" ht="14.85" customHeight="1">
      <c r="A184" s="218" t="s">
        <v>110</v>
      </c>
      <c r="B184" s="56"/>
      <c r="C184" s="298">
        <v>1.19</v>
      </c>
      <c r="D184" s="299">
        <v>1.83</v>
      </c>
      <c r="E184" s="77">
        <v>-0.64000000000000012</v>
      </c>
      <c r="F184" s="61">
        <v>-0.34972677595628421</v>
      </c>
      <c r="G184" s="10"/>
      <c r="H184" s="10"/>
    </row>
    <row r="185" spans="1:10" ht="14.85" customHeight="1">
      <c r="A185" s="218" t="s">
        <v>111</v>
      </c>
      <c r="B185" s="56"/>
      <c r="C185" s="220">
        <v>0.76064311797612894</v>
      </c>
      <c r="D185" s="221">
        <v>0.49054533905955999</v>
      </c>
      <c r="E185" s="61" t="s">
        <v>575</v>
      </c>
      <c r="F185" s="70" t="s">
        <v>23</v>
      </c>
      <c r="G185" s="10"/>
      <c r="H185" s="10"/>
    </row>
    <row r="186" spans="1:10" ht="14.85" customHeight="1">
      <c r="A186" s="218" t="s">
        <v>112</v>
      </c>
      <c r="B186" s="56"/>
      <c r="C186" s="298">
        <v>0.74</v>
      </c>
      <c r="D186" s="299">
        <v>0.79</v>
      </c>
      <c r="E186" s="77">
        <v>-5.0000000000000044E-2</v>
      </c>
      <c r="F186" s="61">
        <v>-6.3291139240506389E-2</v>
      </c>
      <c r="G186" s="10"/>
      <c r="H186" s="10"/>
    </row>
    <row r="187" spans="1:10" ht="14.85" customHeight="1">
      <c r="A187" s="218" t="s">
        <v>113</v>
      </c>
      <c r="B187" s="56"/>
      <c r="C187" s="298">
        <v>0.42</v>
      </c>
      <c r="D187" s="299">
        <v>0.4</v>
      </c>
      <c r="E187" s="77">
        <v>1.9999999999999962E-2</v>
      </c>
      <c r="F187" s="61">
        <v>4.9999999999999906E-2</v>
      </c>
      <c r="G187" s="10"/>
      <c r="H187" s="10"/>
    </row>
    <row r="188" spans="1:10" ht="14.85" customHeight="1">
      <c r="A188" s="75"/>
      <c r="G188" s="10"/>
      <c r="H188" s="10"/>
    </row>
    <row r="189" spans="1:10" ht="14.85" customHeight="1">
      <c r="A189" s="210"/>
      <c r="B189" s="212"/>
      <c r="C189" s="213"/>
      <c r="D189" s="213"/>
      <c r="E189" s="213"/>
      <c r="F189" s="213"/>
    </row>
    <row r="190" spans="1:10" ht="14.85" customHeight="1">
      <c r="A190" s="465" t="s">
        <v>967</v>
      </c>
      <c r="B190" s="182"/>
      <c r="C190" s="182"/>
      <c r="D190" s="182"/>
      <c r="E190" s="182"/>
      <c r="F190" s="182"/>
    </row>
    <row r="191" spans="1:10" ht="51">
      <c r="A191" s="520"/>
      <c r="B191" s="520" t="s">
        <v>949</v>
      </c>
      <c r="C191" s="520" t="s">
        <v>114</v>
      </c>
      <c r="D191" s="520" t="s">
        <v>115</v>
      </c>
      <c r="E191" s="520" t="s">
        <v>116</v>
      </c>
      <c r="F191" s="520" t="s">
        <v>117</v>
      </c>
    </row>
    <row r="192" spans="1:10" ht="14.85" customHeight="1">
      <c r="A192" s="53" t="s">
        <v>118</v>
      </c>
      <c r="B192" s="303">
        <v>899.98421051999992</v>
      </c>
      <c r="C192" s="304">
        <v>1.958</v>
      </c>
      <c r="D192" s="55">
        <v>6.08</v>
      </c>
      <c r="E192" s="70">
        <v>1</v>
      </c>
      <c r="F192" s="63">
        <v>1</v>
      </c>
    </row>
    <row r="193" spans="1:8" ht="14.85" customHeight="1">
      <c r="A193" s="640" t="s">
        <v>119</v>
      </c>
      <c r="B193" s="303">
        <v>577.40923936016191</v>
      </c>
      <c r="C193" s="304">
        <v>2.62</v>
      </c>
      <c r="D193" s="55">
        <v>7.15</v>
      </c>
      <c r="E193" s="70">
        <v>0.67959709745031793</v>
      </c>
      <c r="F193" s="63">
        <v>0.8625371648051291</v>
      </c>
    </row>
    <row r="194" spans="1:8" ht="14.85" customHeight="1">
      <c r="A194" s="495" t="s">
        <v>120</v>
      </c>
      <c r="B194" s="312">
        <v>49.541082238203494</v>
      </c>
      <c r="C194" s="521" t="s">
        <v>98</v>
      </c>
      <c r="D194" s="265">
        <v>6.84</v>
      </c>
      <c r="E194" s="504" t="s">
        <v>98</v>
      </c>
      <c r="F194" s="504">
        <v>1</v>
      </c>
    </row>
    <row r="195" spans="1:8" ht="14.85" customHeight="1">
      <c r="A195" s="478" t="s">
        <v>52</v>
      </c>
      <c r="B195" s="523">
        <v>1526.9345321183653</v>
      </c>
      <c r="C195" s="524">
        <v>2.2000000000000002</v>
      </c>
      <c r="D195" s="476">
        <v>6.51</v>
      </c>
      <c r="E195" s="525">
        <v>0.84639506569884682</v>
      </c>
      <c r="F195" s="479">
        <v>0.94801852375422668</v>
      </c>
    </row>
    <row r="196" spans="1:8" ht="14.85" customHeight="1">
      <c r="A196" s="522" t="s">
        <v>630</v>
      </c>
    </row>
    <row r="197" spans="1:8" ht="14.85" customHeight="1">
      <c r="A197" s="441" t="s">
        <v>631</v>
      </c>
    </row>
    <row r="199" spans="1:8" ht="14.85" customHeight="1">
      <c r="A199" s="465" t="s">
        <v>968</v>
      </c>
      <c r="B199" s="182"/>
      <c r="C199" s="182"/>
      <c r="D199" s="182"/>
      <c r="E199" s="182"/>
      <c r="F199" s="182"/>
      <c r="G199" s="10"/>
      <c r="H199" s="10"/>
    </row>
    <row r="200" spans="1:8" ht="12.75">
      <c r="A200" s="460"/>
      <c r="B200" s="466"/>
      <c r="C200" s="460" t="s">
        <v>620</v>
      </c>
      <c r="D200" s="460" t="s">
        <v>619</v>
      </c>
      <c r="E200" s="462" t="s">
        <v>12</v>
      </c>
      <c r="F200" s="462" t="s">
        <v>13</v>
      </c>
      <c r="G200" s="10"/>
      <c r="H200" s="10"/>
    </row>
    <row r="201" spans="1:8" ht="14.85" customHeight="1">
      <c r="A201" s="512" t="s">
        <v>121</v>
      </c>
      <c r="B201" s="507"/>
      <c r="C201" s="508">
        <v>694.1</v>
      </c>
      <c r="D201" s="509">
        <v>449.1</v>
      </c>
      <c r="E201" s="510">
        <v>245</v>
      </c>
      <c r="F201" s="511">
        <v>0.54553551547539525</v>
      </c>
      <c r="G201" s="10"/>
      <c r="H201" s="10"/>
    </row>
    <row r="202" spans="1:8" ht="14.85" customHeight="1">
      <c r="A202" s="49" t="s">
        <v>122</v>
      </c>
      <c r="B202" s="59"/>
      <c r="C202" s="51">
        <v>364.8</v>
      </c>
      <c r="D202" s="52">
        <v>29.6</v>
      </c>
      <c r="E202" s="60">
        <v>335.2</v>
      </c>
      <c r="F202" s="61">
        <v>11.324324324324323</v>
      </c>
      <c r="G202" s="10"/>
      <c r="H202" s="10"/>
    </row>
    <row r="203" spans="1:8" ht="14.85" customHeight="1">
      <c r="A203" s="53" t="s">
        <v>123</v>
      </c>
      <c r="B203" s="56"/>
      <c r="C203" s="54">
        <v>-129.6</v>
      </c>
      <c r="D203" s="55">
        <v>-65.8</v>
      </c>
      <c r="E203" s="62">
        <v>-63.8</v>
      </c>
      <c r="F203" s="63">
        <v>0.96960486322188455</v>
      </c>
      <c r="G203" s="10"/>
      <c r="H203" s="10"/>
    </row>
    <row r="204" spans="1:8" ht="14.85" customHeight="1">
      <c r="A204" s="495" t="s">
        <v>124</v>
      </c>
      <c r="B204" s="185"/>
      <c r="C204" s="264">
        <v>-161.1</v>
      </c>
      <c r="D204" s="265">
        <v>66.5</v>
      </c>
      <c r="E204" s="503">
        <v>-227.6</v>
      </c>
      <c r="F204" s="504" t="s">
        <v>23</v>
      </c>
      <c r="G204" s="10"/>
      <c r="H204" s="10"/>
    </row>
    <row r="205" spans="1:8" ht="14.85" customHeight="1">
      <c r="A205" s="478" t="s">
        <v>125</v>
      </c>
      <c r="B205" s="474"/>
      <c r="C205" s="475">
        <v>74.100000000000023</v>
      </c>
      <c r="D205" s="476">
        <v>30.300000000000004</v>
      </c>
      <c r="E205" s="477">
        <v>43.800000000000018</v>
      </c>
      <c r="F205" s="479">
        <v>1.4455445544554459</v>
      </c>
      <c r="G205" s="10"/>
      <c r="H205" s="10"/>
    </row>
    <row r="206" spans="1:8" ht="14.85" customHeight="1">
      <c r="A206" s="512" t="s">
        <v>126</v>
      </c>
      <c r="B206" s="507"/>
      <c r="C206" s="508">
        <v>768.2</v>
      </c>
      <c r="D206" s="509">
        <v>479.40000000000003</v>
      </c>
      <c r="E206" s="510">
        <v>288.8</v>
      </c>
      <c r="F206" s="511">
        <v>0.60241969128076756</v>
      </c>
      <c r="G206" s="10"/>
      <c r="H206" s="10"/>
    </row>
    <row r="207" spans="1:8" ht="14.85" customHeight="1">
      <c r="A207" s="473"/>
    </row>
    <row r="209" spans="1:8" ht="14.85" customHeight="1">
      <c r="A209" s="465" t="s">
        <v>1012</v>
      </c>
      <c r="B209" s="182"/>
      <c r="C209" s="182"/>
      <c r="D209" s="182"/>
      <c r="E209" s="182"/>
      <c r="F209" s="182"/>
      <c r="G209" s="10"/>
      <c r="H209" s="10"/>
    </row>
    <row r="210" spans="1:8" ht="12.75">
      <c r="A210" s="460"/>
      <c r="B210" s="466"/>
      <c r="C210" s="460" t="s">
        <v>620</v>
      </c>
      <c r="D210" s="460" t="s">
        <v>619</v>
      </c>
      <c r="E210" s="462" t="s">
        <v>12</v>
      </c>
      <c r="F210" s="462" t="s">
        <v>13</v>
      </c>
      <c r="G210" s="10"/>
      <c r="H210" s="10"/>
    </row>
    <row r="211" spans="1:8" ht="14.85" customHeight="1">
      <c r="A211" s="49" t="s">
        <v>127</v>
      </c>
      <c r="B211" s="59"/>
      <c r="C211" s="51">
        <v>195.29999999999998</v>
      </c>
      <c r="D211" s="52">
        <v>91.600000000000009</v>
      </c>
      <c r="E211" s="60">
        <v>103.69999999999997</v>
      </c>
      <c r="F211" s="61">
        <v>1.1320960698689952</v>
      </c>
      <c r="G211" s="10"/>
      <c r="H211" s="10"/>
    </row>
    <row r="212" spans="1:8" ht="14.85" customHeight="1">
      <c r="A212" s="53" t="s">
        <v>128</v>
      </c>
      <c r="B212" s="56"/>
      <c r="C212" s="54">
        <v>0.2</v>
      </c>
      <c r="D212" s="55">
        <v>0.1</v>
      </c>
      <c r="E212" s="62">
        <v>0.1</v>
      </c>
      <c r="F212" s="63">
        <v>1</v>
      </c>
      <c r="G212" s="10"/>
      <c r="H212" s="10"/>
    </row>
    <row r="213" spans="1:8" ht="14.85" customHeight="1">
      <c r="A213" s="53" t="s">
        <v>129</v>
      </c>
      <c r="B213" s="56"/>
      <c r="C213" s="54">
        <v>-4.2</v>
      </c>
      <c r="D213" s="55">
        <v>-2.1</v>
      </c>
      <c r="E213" s="62">
        <v>-2.1</v>
      </c>
      <c r="F213" s="63">
        <v>1</v>
      </c>
      <c r="G213" s="10"/>
      <c r="H213" s="10"/>
    </row>
    <row r="214" spans="1:8" ht="14.85" customHeight="1">
      <c r="A214" s="495" t="s">
        <v>130</v>
      </c>
      <c r="B214" s="185"/>
      <c r="C214" s="264">
        <v>-5.8</v>
      </c>
      <c r="D214" s="265">
        <v>-0.4</v>
      </c>
      <c r="E214" s="503">
        <v>-5.3999999999999995</v>
      </c>
      <c r="F214" s="504">
        <v>13.499999999999998</v>
      </c>
      <c r="G214" s="10"/>
      <c r="H214" s="10"/>
    </row>
    <row r="215" spans="1:8" ht="14.85" customHeight="1">
      <c r="A215" s="478" t="s">
        <v>131</v>
      </c>
      <c r="B215" s="474"/>
      <c r="C215" s="475">
        <v>185.49999999999997</v>
      </c>
      <c r="D215" s="476">
        <v>89.3</v>
      </c>
      <c r="E215" s="477">
        <v>96.199999999999974</v>
      </c>
      <c r="F215" s="479">
        <v>1.0772676371780512</v>
      </c>
      <c r="G215" s="10"/>
      <c r="H215" s="10"/>
    </row>
    <row r="216" spans="1:8" ht="14.85" customHeight="1">
      <c r="A216" s="49" t="s">
        <v>1013</v>
      </c>
      <c r="B216" s="59"/>
      <c r="C216" s="51">
        <v>-120.79999999999997</v>
      </c>
      <c r="D216" s="52">
        <v>-62</v>
      </c>
      <c r="E216" s="60">
        <v>-58.799999999999969</v>
      </c>
      <c r="F216" s="61">
        <v>0.94838709677419308</v>
      </c>
      <c r="G216" s="10"/>
      <c r="H216" s="10"/>
    </row>
    <row r="217" spans="1:8" ht="14.85" customHeight="1">
      <c r="A217" s="53" t="s">
        <v>132</v>
      </c>
      <c r="B217" s="56"/>
      <c r="C217" s="54">
        <v>5.2</v>
      </c>
      <c r="D217" s="55">
        <v>5.0999999999999996</v>
      </c>
      <c r="E217" s="62">
        <v>0.10000000000000053</v>
      </c>
      <c r="F217" s="63">
        <v>1.9607843137255009E-2</v>
      </c>
      <c r="G217" s="10"/>
      <c r="H217" s="10"/>
    </row>
    <row r="218" spans="1:8" ht="14.85" customHeight="1">
      <c r="A218" s="53" t="s">
        <v>133</v>
      </c>
      <c r="B218" s="56"/>
      <c r="C218" s="54">
        <v>9.4</v>
      </c>
      <c r="D218" s="55">
        <v>4.9000000000000004</v>
      </c>
      <c r="E218" s="62">
        <v>4.5</v>
      </c>
      <c r="F218" s="63">
        <v>0.91836734693877542</v>
      </c>
      <c r="G218" s="10"/>
      <c r="H218" s="10"/>
    </row>
    <row r="219" spans="1:8" ht="27">
      <c r="A219" s="53" t="s">
        <v>134</v>
      </c>
      <c r="B219" s="56"/>
      <c r="C219" s="54">
        <v>0.2</v>
      </c>
      <c r="D219" s="55">
        <v>0.3</v>
      </c>
      <c r="E219" s="62">
        <v>-9.9999999999999978E-2</v>
      </c>
      <c r="F219" s="63">
        <v>-0.33333333333333326</v>
      </c>
      <c r="G219" s="10"/>
      <c r="H219" s="10"/>
    </row>
    <row r="220" spans="1:8" ht="14.85" customHeight="1">
      <c r="A220" s="495" t="s">
        <v>135</v>
      </c>
      <c r="B220" s="185"/>
      <c r="C220" s="264">
        <v>128.5</v>
      </c>
      <c r="D220" s="265">
        <v>-194.8</v>
      </c>
      <c r="E220" s="503">
        <v>323.3</v>
      </c>
      <c r="F220" s="504" t="s">
        <v>23</v>
      </c>
      <c r="G220" s="10"/>
      <c r="H220" s="10"/>
    </row>
    <row r="221" spans="1:8" ht="14.85" customHeight="1">
      <c r="A221" s="478" t="s">
        <v>136</v>
      </c>
      <c r="B221" s="474"/>
      <c r="C221" s="475">
        <v>208</v>
      </c>
      <c r="D221" s="476">
        <v>-157.20000000000002</v>
      </c>
      <c r="E221" s="477">
        <v>365.20000000000005</v>
      </c>
      <c r="F221" s="479" t="s">
        <v>23</v>
      </c>
      <c r="G221" s="10"/>
      <c r="H221" s="10"/>
    </row>
    <row r="222" spans="1:8" ht="14.85" customHeight="1">
      <c r="A222" s="522" t="s">
        <v>632</v>
      </c>
    </row>
    <row r="223" spans="1:8" ht="14.85" customHeight="1">
      <c r="A223" s="31" t="s">
        <v>137</v>
      </c>
      <c r="G223" s="10"/>
      <c r="H223" s="10"/>
    </row>
    <row r="226" spans="1:8" ht="14.85" customHeight="1">
      <c r="A226" s="58" t="s">
        <v>9</v>
      </c>
      <c r="G226" s="10"/>
      <c r="H226" s="10"/>
    </row>
    <row r="232" spans="1:8" ht="14.85" customHeight="1">
      <c r="B232" s="127"/>
      <c r="G232" s="10"/>
      <c r="H232" s="10"/>
    </row>
    <row r="233" spans="1:8" ht="14.85" customHeight="1">
      <c r="B233" s="127"/>
      <c r="C233" s="10"/>
      <c r="D233" s="10"/>
      <c r="E233" s="10"/>
      <c r="F233" s="10"/>
      <c r="G233" s="10"/>
      <c r="H233" s="10"/>
    </row>
    <row r="235" spans="1:8" ht="14.85" customHeight="1">
      <c r="A235" s="26" t="s">
        <v>138</v>
      </c>
      <c r="C235" s="10"/>
      <c r="D235" s="10"/>
      <c r="E235" s="10"/>
      <c r="F235" s="10"/>
      <c r="G235" s="10"/>
      <c r="H235" s="10"/>
    </row>
  </sheetData>
  <mergeCells count="2">
    <mergeCell ref="A2:F2"/>
    <mergeCell ref="A146:F146"/>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1A860-793D-4C7B-B53E-81EEAC2A0978}">
  <sheetPr codeName="Sheet4"/>
  <dimension ref="A1:N70"/>
  <sheetViews>
    <sheetView zoomScale="80" zoomScaleNormal="80" workbookViewId="0"/>
  </sheetViews>
  <sheetFormatPr defaultColWidth="9.140625" defaultRowHeight="14.85" customHeight="1"/>
  <cols>
    <col min="1" max="1" width="55.5703125" style="27" customWidth="1"/>
    <col min="2" max="7" width="13.5703125" style="11" customWidth="1"/>
    <col min="8" max="8" width="15" style="11" customWidth="1"/>
    <col min="9" max="9" width="13.5703125" style="11" customWidth="1"/>
    <col min="10" max="16384" width="9.140625" style="11"/>
  </cols>
  <sheetData>
    <row r="1" spans="1:10" ht="39.950000000000003" customHeight="1">
      <c r="A1" s="58" t="s">
        <v>9</v>
      </c>
      <c r="B1" s="10"/>
      <c r="C1" s="10"/>
      <c r="D1" s="10"/>
      <c r="H1" s="15"/>
    </row>
    <row r="2" spans="1:10" ht="39.950000000000003" customHeight="1" thickBot="1">
      <c r="A2" s="818" t="s">
        <v>988</v>
      </c>
      <c r="B2" s="818"/>
      <c r="C2" s="818"/>
      <c r="D2" s="818"/>
      <c r="E2" s="818"/>
      <c r="F2" s="818"/>
      <c r="G2" s="818"/>
      <c r="H2" s="818"/>
      <c r="I2" s="818"/>
    </row>
    <row r="3" spans="1:10" ht="14.85" customHeight="1">
      <c r="A3" s="25"/>
      <c r="B3" s="16"/>
      <c r="C3" s="16"/>
      <c r="D3" s="16"/>
      <c r="E3" s="16"/>
      <c r="F3" s="16"/>
      <c r="G3" s="14"/>
    </row>
    <row r="4" spans="1:10" ht="14.85" customHeight="1">
      <c r="A4" s="25"/>
      <c r="B4" s="16"/>
      <c r="C4" s="16"/>
      <c r="D4" s="16"/>
      <c r="E4" s="16"/>
      <c r="F4" s="16"/>
      <c r="G4" s="14"/>
    </row>
    <row r="5" spans="1:10" ht="25.5">
      <c r="A5" s="526"/>
      <c r="B5" s="527" t="s">
        <v>18</v>
      </c>
      <c r="C5" s="520" t="s">
        <v>19</v>
      </c>
      <c r="D5" s="527" t="s">
        <v>599</v>
      </c>
      <c r="E5" s="527" t="s">
        <v>20</v>
      </c>
      <c r="F5" s="528" t="s">
        <v>139</v>
      </c>
      <c r="G5" s="527" t="s">
        <v>140</v>
      </c>
      <c r="H5" s="527" t="s">
        <v>141</v>
      </c>
      <c r="I5" s="527" t="s">
        <v>142</v>
      </c>
    </row>
    <row r="6" spans="1:10" ht="14.85" customHeight="1">
      <c r="A6" s="529" t="s">
        <v>620</v>
      </c>
      <c r="B6" s="821" t="s">
        <v>143</v>
      </c>
      <c r="C6" s="821"/>
      <c r="D6" s="821"/>
      <c r="E6" s="821"/>
      <c r="F6" s="821"/>
      <c r="G6" s="540"/>
      <c r="H6" s="540"/>
      <c r="I6" s="529" t="s">
        <v>144</v>
      </c>
    </row>
    <row r="7" spans="1:10" s="18" customFormat="1" ht="14.85" customHeight="1">
      <c r="A7" s="64" t="s">
        <v>14</v>
      </c>
      <c r="B7" s="305">
        <v>99.6</v>
      </c>
      <c r="C7" s="305">
        <v>121.89999999999999</v>
      </c>
      <c r="D7" s="305">
        <v>14.5</v>
      </c>
      <c r="E7" s="437">
        <v>679.9</v>
      </c>
      <c r="F7" s="305">
        <v>-32.9</v>
      </c>
      <c r="G7" s="306">
        <v>883</v>
      </c>
      <c r="H7" s="305">
        <v>45.3</v>
      </c>
      <c r="I7" s="306">
        <v>928.3</v>
      </c>
    </row>
    <row r="8" spans="1:10" ht="14.85" customHeight="1">
      <c r="A8" s="53" t="s">
        <v>43</v>
      </c>
      <c r="B8" s="307">
        <v>-20.100000000000001</v>
      </c>
      <c r="C8" s="307">
        <v>-40.5</v>
      </c>
      <c r="D8" s="307">
        <v>18.399999999999999</v>
      </c>
      <c r="E8" s="307">
        <v>-668.7</v>
      </c>
      <c r="F8" s="307">
        <v>33.1</v>
      </c>
      <c r="G8" s="308">
        <v>-677.80000000000007</v>
      </c>
      <c r="H8" s="307">
        <v>0</v>
      </c>
      <c r="I8" s="308">
        <v>-677.80000000000007</v>
      </c>
      <c r="J8" s="18"/>
    </row>
    <row r="9" spans="1:10" ht="14.85" customHeight="1">
      <c r="A9" s="53" t="s">
        <v>47</v>
      </c>
      <c r="B9" s="307">
        <v>-3.8</v>
      </c>
      <c r="C9" s="307">
        <v>-16.100000000000001</v>
      </c>
      <c r="D9" s="307">
        <v>-2.2999999999999998</v>
      </c>
      <c r="E9" s="307">
        <v>-3.6</v>
      </c>
      <c r="F9" s="307">
        <v>-4.5</v>
      </c>
      <c r="G9" s="308">
        <v>-30.300000000000004</v>
      </c>
      <c r="H9" s="307">
        <v>0</v>
      </c>
      <c r="I9" s="308">
        <v>-30.300000000000004</v>
      </c>
    </row>
    <row r="10" spans="1:10" ht="14.85" customHeight="1">
      <c r="A10" s="53" t="s">
        <v>48</v>
      </c>
      <c r="B10" s="307">
        <v>-1.4</v>
      </c>
      <c r="C10" s="307">
        <v>-6.3</v>
      </c>
      <c r="D10" s="307">
        <v>-0.8</v>
      </c>
      <c r="E10" s="307">
        <v>0</v>
      </c>
      <c r="F10" s="307">
        <v>0</v>
      </c>
      <c r="G10" s="308">
        <v>-8.5</v>
      </c>
      <c r="H10" s="307">
        <v>0</v>
      </c>
      <c r="I10" s="308">
        <v>-8.5</v>
      </c>
    </row>
    <row r="11" spans="1:10" ht="14.85" customHeight="1">
      <c r="A11" s="76" t="s">
        <v>145</v>
      </c>
      <c r="B11" s="309">
        <v>-4.3</v>
      </c>
      <c r="C11" s="309">
        <v>-10.3</v>
      </c>
      <c r="D11" s="309">
        <v>-1.2</v>
      </c>
      <c r="E11" s="309">
        <v>-6.7</v>
      </c>
      <c r="F11" s="309">
        <v>6.1999999999999993</v>
      </c>
      <c r="G11" s="310">
        <v>-16.400000000000002</v>
      </c>
      <c r="H11" s="309">
        <v>0</v>
      </c>
      <c r="I11" s="310">
        <v>-16.400000000000002</v>
      </c>
    </row>
    <row r="12" spans="1:10" s="18" customFormat="1" ht="14.85" customHeight="1">
      <c r="A12" s="481" t="s">
        <v>127</v>
      </c>
      <c r="B12" s="530">
        <v>70</v>
      </c>
      <c r="C12" s="530">
        <v>48.699999999999989</v>
      </c>
      <c r="D12" s="530">
        <v>28.599999999999998</v>
      </c>
      <c r="E12" s="530">
        <v>0.89999999999993197</v>
      </c>
      <c r="F12" s="530">
        <v>1.7</v>
      </c>
      <c r="G12" s="531">
        <v>149.89999999999989</v>
      </c>
      <c r="H12" s="530">
        <v>45.3</v>
      </c>
      <c r="I12" s="531">
        <v>195.29999999999987</v>
      </c>
    </row>
    <row r="13" spans="1:10" ht="14.85" customHeight="1">
      <c r="A13" s="53" t="s">
        <v>146</v>
      </c>
      <c r="B13" s="307">
        <v>-7.1</v>
      </c>
      <c r="C13" s="307">
        <v>-25.1</v>
      </c>
      <c r="D13" s="307">
        <v>-3</v>
      </c>
      <c r="E13" s="307">
        <v>-0.8</v>
      </c>
      <c r="F13" s="307">
        <v>-1.5</v>
      </c>
      <c r="G13" s="308">
        <v>-37.5</v>
      </c>
      <c r="H13" s="307">
        <v>0</v>
      </c>
      <c r="I13" s="308">
        <v>-37.5</v>
      </c>
    </row>
    <row r="14" spans="1:10" ht="25.5">
      <c r="A14" s="76" t="s">
        <v>51</v>
      </c>
      <c r="B14" s="309">
        <v>0</v>
      </c>
      <c r="C14" s="309">
        <v>-1.2</v>
      </c>
      <c r="D14" s="309">
        <v>0</v>
      </c>
      <c r="E14" s="309">
        <v>0</v>
      </c>
      <c r="F14" s="309">
        <v>0</v>
      </c>
      <c r="G14" s="310">
        <v>-1.2</v>
      </c>
      <c r="H14" s="309">
        <v>0</v>
      </c>
      <c r="I14" s="310">
        <v>-1.2</v>
      </c>
    </row>
    <row r="15" spans="1:10" s="18" customFormat="1" ht="14.85" customHeight="1">
      <c r="A15" s="481" t="s">
        <v>147</v>
      </c>
      <c r="B15" s="530">
        <v>62.9</v>
      </c>
      <c r="C15" s="530">
        <v>22.499999999999989</v>
      </c>
      <c r="D15" s="530">
        <v>25.599999999999998</v>
      </c>
      <c r="E15" s="530">
        <v>9.9999999999931921E-2</v>
      </c>
      <c r="F15" s="530">
        <v>0.19999999999999996</v>
      </c>
      <c r="G15" s="531">
        <v>111.29999999999993</v>
      </c>
      <c r="H15" s="530">
        <v>45.3</v>
      </c>
      <c r="I15" s="531">
        <v>156.59999999999991</v>
      </c>
    </row>
    <row r="16" spans="1:10" ht="14.85" customHeight="1">
      <c r="A16" s="53" t="s">
        <v>148</v>
      </c>
      <c r="B16" s="303"/>
      <c r="C16" s="303"/>
      <c r="D16" s="311"/>
      <c r="E16" s="303"/>
      <c r="F16" s="303"/>
      <c r="G16" s="308">
        <v>-8.6999999999999993</v>
      </c>
      <c r="H16" s="307">
        <v>0</v>
      </c>
      <c r="I16" s="308">
        <v>-8.6999999999999993</v>
      </c>
    </row>
    <row r="17" spans="1:12" ht="14.85" customHeight="1">
      <c r="A17" s="76" t="s">
        <v>149</v>
      </c>
      <c r="B17" s="312"/>
      <c r="C17" s="312"/>
      <c r="D17" s="313"/>
      <c r="E17" s="312"/>
      <c r="F17" s="312"/>
      <c r="G17" s="310">
        <v>-13.9</v>
      </c>
      <c r="H17" s="309">
        <v>-6.8</v>
      </c>
      <c r="I17" s="310">
        <v>-20.7</v>
      </c>
    </row>
    <row r="18" spans="1:12" s="18" customFormat="1" ht="14.85" customHeight="1">
      <c r="A18" s="478" t="s">
        <v>26</v>
      </c>
      <c r="B18" s="523"/>
      <c r="C18" s="523"/>
      <c r="D18" s="532"/>
      <c r="E18" s="533"/>
      <c r="F18" s="523"/>
      <c r="G18" s="534">
        <v>88.699999999999918</v>
      </c>
      <c r="H18" s="535">
        <v>38.5</v>
      </c>
      <c r="I18" s="534">
        <v>127.19999999999992</v>
      </c>
    </row>
    <row r="19" spans="1:12" ht="14.85" customHeight="1">
      <c r="A19" s="529" t="s">
        <v>619</v>
      </c>
      <c r="B19" s="821" t="s">
        <v>143</v>
      </c>
      <c r="C19" s="821"/>
      <c r="D19" s="821"/>
      <c r="E19" s="821"/>
      <c r="F19" s="821"/>
      <c r="G19" s="540"/>
      <c r="H19" s="540"/>
      <c r="I19" s="529" t="s">
        <v>144</v>
      </c>
    </row>
    <row r="20" spans="1:12" s="18" customFormat="1" ht="14.85" customHeight="1">
      <c r="A20" s="64" t="s">
        <v>14</v>
      </c>
      <c r="B20" s="305">
        <v>120.7</v>
      </c>
      <c r="C20" s="305">
        <v>147.19999999999999</v>
      </c>
      <c r="D20" s="305">
        <v>72.400000000000006</v>
      </c>
      <c r="E20" s="305">
        <v>684.5</v>
      </c>
      <c r="F20" s="305">
        <v>-13.9</v>
      </c>
      <c r="G20" s="306">
        <v>1010.9</v>
      </c>
      <c r="H20" s="305">
        <v>-19.7</v>
      </c>
      <c r="I20" s="306">
        <v>991.19999999999993</v>
      </c>
    </row>
    <row r="21" spans="1:12" ht="14.85" customHeight="1">
      <c r="A21" s="53" t="s">
        <v>43</v>
      </c>
      <c r="B21" s="307">
        <v>-32.6</v>
      </c>
      <c r="C21" s="307">
        <v>-72.5</v>
      </c>
      <c r="D21" s="307">
        <v>-12.1</v>
      </c>
      <c r="E21" s="307">
        <v>-684.5</v>
      </c>
      <c r="F21" s="307">
        <v>0.2</v>
      </c>
      <c r="G21" s="308">
        <v>-801.5</v>
      </c>
      <c r="H21" s="307">
        <v>0</v>
      </c>
      <c r="I21" s="308">
        <v>-801.5</v>
      </c>
    </row>
    <row r="22" spans="1:12" ht="14.85" customHeight="1">
      <c r="A22" s="53" t="s">
        <v>47</v>
      </c>
      <c r="B22" s="307">
        <v>-2.5</v>
      </c>
      <c r="C22" s="307">
        <v>-16</v>
      </c>
      <c r="D22" s="307">
        <v>-2.1</v>
      </c>
      <c r="E22" s="307">
        <v>-3.1</v>
      </c>
      <c r="F22" s="307">
        <v>-4.6000000000000005</v>
      </c>
      <c r="G22" s="308">
        <v>-28.300000000000004</v>
      </c>
      <c r="H22" s="307">
        <v>0</v>
      </c>
      <c r="I22" s="308">
        <v>-28.300000000000004</v>
      </c>
    </row>
    <row r="23" spans="1:12" ht="14.85" customHeight="1">
      <c r="A23" s="53" t="s">
        <v>48</v>
      </c>
      <c r="B23" s="307">
        <v>-0.9</v>
      </c>
      <c r="C23" s="307">
        <v>-4.5999999999999996</v>
      </c>
      <c r="D23" s="307">
        <v>-0.7</v>
      </c>
      <c r="E23" s="307">
        <v>0</v>
      </c>
      <c r="F23" s="307">
        <v>0</v>
      </c>
      <c r="G23" s="308">
        <v>-6.2</v>
      </c>
      <c r="H23" s="307">
        <v>0</v>
      </c>
      <c r="I23" s="308">
        <v>-6.2</v>
      </c>
    </row>
    <row r="24" spans="1:12" ht="14.85" customHeight="1">
      <c r="A24" s="76" t="s">
        <v>145</v>
      </c>
      <c r="B24" s="309">
        <v>-14.7</v>
      </c>
      <c r="C24" s="309">
        <v>-9</v>
      </c>
      <c r="D24" s="309">
        <v>-52.6</v>
      </c>
      <c r="E24" s="309">
        <v>-6.6000000000000005</v>
      </c>
      <c r="F24" s="309">
        <v>19.3</v>
      </c>
      <c r="G24" s="310">
        <v>-63.599999999999994</v>
      </c>
      <c r="H24" s="309">
        <v>0</v>
      </c>
      <c r="I24" s="310">
        <v>-63.599999999999994</v>
      </c>
    </row>
    <row r="25" spans="1:12" s="18" customFormat="1" ht="14.85" customHeight="1">
      <c r="A25" s="481" t="s">
        <v>150</v>
      </c>
      <c r="B25" s="530">
        <v>70</v>
      </c>
      <c r="C25" s="530">
        <v>45.099999999999994</v>
      </c>
      <c r="D25" s="530">
        <v>4.9000000000000057</v>
      </c>
      <c r="E25" s="530">
        <v>-9.7000000000000455</v>
      </c>
      <c r="F25" s="530">
        <v>1.1000000000000001</v>
      </c>
      <c r="G25" s="531">
        <v>111.39999999999995</v>
      </c>
      <c r="H25" s="530">
        <v>-19.7</v>
      </c>
      <c r="I25" s="531">
        <v>91.599999999999952</v>
      </c>
    </row>
    <row r="26" spans="1:12" ht="14.85" customHeight="1">
      <c r="A26" s="53" t="s">
        <v>146</v>
      </c>
      <c r="B26" s="307">
        <v>-6.9</v>
      </c>
      <c r="C26" s="307">
        <v>-21.9</v>
      </c>
      <c r="D26" s="307">
        <v>-3</v>
      </c>
      <c r="E26" s="307">
        <v>-0.5</v>
      </c>
      <c r="F26" s="307">
        <v>-1.5</v>
      </c>
      <c r="G26" s="308">
        <v>-33.799999999999997</v>
      </c>
      <c r="H26" s="307">
        <v>0</v>
      </c>
      <c r="I26" s="308">
        <v>-33.799999999999997</v>
      </c>
    </row>
    <row r="27" spans="1:12" ht="25.5">
      <c r="A27" s="76" t="s">
        <v>51</v>
      </c>
      <c r="B27" s="309">
        <v>0</v>
      </c>
      <c r="C27" s="309">
        <v>-0.6</v>
      </c>
      <c r="D27" s="309">
        <v>0</v>
      </c>
      <c r="E27" s="309">
        <v>0</v>
      </c>
      <c r="F27" s="309">
        <v>0</v>
      </c>
      <c r="G27" s="310">
        <v>-0.6</v>
      </c>
      <c r="H27" s="309">
        <v>0</v>
      </c>
      <c r="I27" s="310">
        <v>-0.6</v>
      </c>
    </row>
    <row r="28" spans="1:12" s="18" customFormat="1" ht="14.85" customHeight="1">
      <c r="A28" s="481" t="s">
        <v>147</v>
      </c>
      <c r="B28" s="530">
        <v>63.1</v>
      </c>
      <c r="C28" s="530">
        <v>22.599999999999994</v>
      </c>
      <c r="D28" s="530">
        <v>1.9000000000000057</v>
      </c>
      <c r="E28" s="530">
        <v>-10.200000000000045</v>
      </c>
      <c r="F28" s="530">
        <v>-0.39999999999999991</v>
      </c>
      <c r="G28" s="531">
        <v>76.899999999999949</v>
      </c>
      <c r="H28" s="530">
        <v>-19.7</v>
      </c>
      <c r="I28" s="531">
        <v>57.199999999999953</v>
      </c>
    </row>
    <row r="29" spans="1:12" ht="14.85" customHeight="1">
      <c r="A29" s="53" t="s">
        <v>148</v>
      </c>
      <c r="B29" s="303"/>
      <c r="C29" s="303"/>
      <c r="D29" s="311"/>
      <c r="E29" s="303"/>
      <c r="F29" s="303"/>
      <c r="G29" s="308">
        <v>-7.3</v>
      </c>
      <c r="H29" s="307">
        <v>2.4</v>
      </c>
      <c r="I29" s="308">
        <v>-4.9000000000000004</v>
      </c>
    </row>
    <row r="30" spans="1:12" ht="14.85" customHeight="1">
      <c r="A30" s="76" t="s">
        <v>149</v>
      </c>
      <c r="B30" s="312"/>
      <c r="C30" s="312"/>
      <c r="D30" s="313"/>
      <c r="E30" s="312"/>
      <c r="F30" s="312"/>
      <c r="G30" s="310">
        <v>-8.5</v>
      </c>
      <c r="H30" s="309">
        <v>3</v>
      </c>
      <c r="I30" s="310">
        <v>-5.5</v>
      </c>
    </row>
    <row r="31" spans="1:12" s="18" customFormat="1" ht="14.85" customHeight="1" thickBot="1">
      <c r="A31" s="478" t="s">
        <v>26</v>
      </c>
      <c r="B31" s="523"/>
      <c r="C31" s="523"/>
      <c r="D31" s="532"/>
      <c r="E31" s="533"/>
      <c r="F31" s="523"/>
      <c r="G31" s="534">
        <v>61.099999999999952</v>
      </c>
      <c r="H31" s="535">
        <v>-14.299999999999999</v>
      </c>
      <c r="I31" s="534">
        <v>46.799999999999955</v>
      </c>
      <c r="L31" s="258"/>
    </row>
    <row r="32" spans="1:12" ht="14.25" customHeight="1">
      <c r="A32" s="536" t="s">
        <v>151</v>
      </c>
      <c r="B32" s="10"/>
      <c r="C32" s="10"/>
      <c r="D32" s="10"/>
      <c r="E32" s="10"/>
    </row>
    <row r="33" spans="1:9" ht="14.25" customHeight="1" thickBot="1">
      <c r="A33" s="440" t="s">
        <v>621</v>
      </c>
      <c r="B33" s="10"/>
      <c r="C33" s="10"/>
      <c r="D33" s="10"/>
      <c r="E33" s="10"/>
    </row>
    <row r="34" spans="1:9" ht="14.85" customHeight="1">
      <c r="A34" s="256"/>
      <c r="B34" s="10"/>
      <c r="C34" s="10"/>
      <c r="D34" s="10"/>
      <c r="E34" s="10"/>
    </row>
    <row r="35" spans="1:9" ht="14.85" customHeight="1">
      <c r="A35" s="26"/>
      <c r="B35" s="10"/>
      <c r="C35" s="10"/>
      <c r="D35" s="10"/>
      <c r="E35" s="10"/>
      <c r="F35" s="10"/>
    </row>
    <row r="36" spans="1:9" ht="14.85" customHeight="1">
      <c r="A36" s="820" t="s">
        <v>971</v>
      </c>
      <c r="B36" s="820"/>
      <c r="C36" s="820"/>
      <c r="D36" s="820"/>
      <c r="E36" s="820"/>
      <c r="F36" s="820"/>
    </row>
    <row r="37" spans="1:9" s="27" customFormat="1" ht="25.5">
      <c r="A37" s="460"/>
      <c r="B37" s="460"/>
      <c r="C37" s="460" t="s">
        <v>969</v>
      </c>
      <c r="D37" s="460" t="s">
        <v>970</v>
      </c>
      <c r="E37" s="462" t="s">
        <v>12</v>
      </c>
      <c r="F37" s="462" t="s">
        <v>13</v>
      </c>
    </row>
    <row r="38" spans="1:9" ht="14.85" customHeight="1">
      <c r="A38" s="512" t="s">
        <v>127</v>
      </c>
      <c r="B38" s="507"/>
      <c r="C38" s="475">
        <v>195.29999999999998</v>
      </c>
      <c r="D38" s="476">
        <v>91.6</v>
      </c>
      <c r="E38" s="477">
        <v>103.69999999999999</v>
      </c>
      <c r="F38" s="479">
        <v>1.1320960698689955</v>
      </c>
    </row>
    <row r="39" spans="1:9" s="19" customFormat="1" ht="14.85" customHeight="1">
      <c r="A39" s="219" t="s">
        <v>627</v>
      </c>
      <c r="B39" s="59"/>
      <c r="C39" s="51"/>
      <c r="D39" s="52"/>
      <c r="E39" s="60"/>
      <c r="F39" s="61"/>
    </row>
    <row r="40" spans="1:9" ht="14.85" customHeight="1">
      <c r="A40" s="53" t="s">
        <v>152</v>
      </c>
      <c r="B40" s="56"/>
      <c r="C40" s="54">
        <v>-45.3</v>
      </c>
      <c r="D40" s="55">
        <v>19.7</v>
      </c>
      <c r="E40" s="62">
        <v>-65</v>
      </c>
      <c r="F40" s="63" t="s">
        <v>23</v>
      </c>
    </row>
    <row r="41" spans="1:9" ht="14.85" customHeight="1">
      <c r="A41" s="537" t="s">
        <v>153</v>
      </c>
      <c r="B41" s="538"/>
      <c r="C41" s="233">
        <v>-45.3</v>
      </c>
      <c r="D41" s="234">
        <v>19.7</v>
      </c>
      <c r="E41" s="235">
        <v>-65</v>
      </c>
      <c r="F41" s="236" t="s">
        <v>23</v>
      </c>
    </row>
    <row r="42" spans="1:9" ht="14.85" customHeight="1">
      <c r="A42" s="478" t="s">
        <v>57</v>
      </c>
      <c r="B42" s="474"/>
      <c r="C42" s="475">
        <v>149.9</v>
      </c>
      <c r="D42" s="476">
        <v>111.39999999999999</v>
      </c>
      <c r="E42" s="477">
        <v>38.500000000000014</v>
      </c>
      <c r="F42" s="479">
        <v>0.34560143626570933</v>
      </c>
    </row>
    <row r="43" spans="1:9" ht="14.85" customHeight="1">
      <c r="A43" s="488" t="s">
        <v>154</v>
      </c>
      <c r="B43" s="496"/>
      <c r="C43" s="84">
        <v>0.17</v>
      </c>
      <c r="D43" s="85">
        <v>0.11</v>
      </c>
      <c r="E43" s="86" t="s">
        <v>568</v>
      </c>
      <c r="F43" s="86" t="s">
        <v>23</v>
      </c>
    </row>
    <row r="44" spans="1:9" s="19" customFormat="1" ht="14.85" customHeight="1" thickBot="1">
      <c r="A44" s="440" t="s">
        <v>626</v>
      </c>
      <c r="B44" s="259"/>
      <c r="I44" s="11"/>
    </row>
    <row r="45" spans="1:9" s="10" customFormat="1" ht="14.85" customHeight="1" thickBot="1">
      <c r="A45" s="31"/>
      <c r="B45" s="26"/>
      <c r="C45" s="260"/>
      <c r="D45" s="26"/>
      <c r="E45" s="26"/>
      <c r="F45" s="26"/>
      <c r="G45" s="26"/>
      <c r="H45" s="29"/>
      <c r="I45" s="11"/>
    </row>
    <row r="48" spans="1:9" ht="14.85" customHeight="1">
      <c r="A48" s="820" t="s">
        <v>972</v>
      </c>
      <c r="B48" s="820"/>
      <c r="C48" s="820"/>
      <c r="D48" s="820"/>
      <c r="E48" s="820"/>
      <c r="F48" s="820"/>
    </row>
    <row r="49" spans="1:14" s="27" customFormat="1" ht="25.5">
      <c r="A49" s="460"/>
      <c r="B49" s="460"/>
      <c r="C49" s="460" t="s">
        <v>974</v>
      </c>
      <c r="D49" s="460" t="s">
        <v>973</v>
      </c>
      <c r="E49" s="462" t="s">
        <v>12</v>
      </c>
      <c r="F49" s="462" t="s">
        <v>13</v>
      </c>
    </row>
    <row r="50" spans="1:14" ht="14.85" customHeight="1">
      <c r="A50" s="512" t="s">
        <v>147</v>
      </c>
      <c r="B50" s="507"/>
      <c r="C50" s="508">
        <v>156.5</v>
      </c>
      <c r="D50" s="509">
        <v>57.2</v>
      </c>
      <c r="E50" s="510">
        <v>99.3</v>
      </c>
      <c r="F50" s="511">
        <v>1.7360139860139858</v>
      </c>
      <c r="H50" s="27"/>
    </row>
    <row r="51" spans="1:14" s="19" customFormat="1" ht="14.85" customHeight="1">
      <c r="A51" s="219" t="s">
        <v>155</v>
      </c>
      <c r="B51" s="59"/>
      <c r="C51" s="51"/>
      <c r="D51" s="52"/>
      <c r="E51" s="60"/>
      <c r="F51" s="61"/>
      <c r="H51" s="27"/>
      <c r="M51" s="11"/>
    </row>
    <row r="52" spans="1:14" s="19" customFormat="1" ht="14.85" customHeight="1">
      <c r="A52" s="53" t="s">
        <v>153</v>
      </c>
      <c r="B52" s="56"/>
      <c r="C52" s="245">
        <v>-45.3</v>
      </c>
      <c r="D52" s="246">
        <v>19.7</v>
      </c>
      <c r="E52" s="247">
        <v>-65</v>
      </c>
      <c r="F52" s="248" t="s">
        <v>23</v>
      </c>
      <c r="H52" s="27"/>
      <c r="M52" s="11"/>
      <c r="N52" s="11"/>
    </row>
    <row r="53" spans="1:14" ht="14.85" customHeight="1">
      <c r="A53" s="537" t="s">
        <v>156</v>
      </c>
      <c r="B53" s="538"/>
      <c r="C53" s="233">
        <v>-45.3</v>
      </c>
      <c r="D53" s="234">
        <v>19.7</v>
      </c>
      <c r="E53" s="235">
        <v>-65</v>
      </c>
      <c r="F53" s="236" t="s">
        <v>23</v>
      </c>
      <c r="H53" s="27"/>
    </row>
    <row r="54" spans="1:14" ht="14.85" customHeight="1">
      <c r="A54" s="478" t="s">
        <v>58</v>
      </c>
      <c r="B54" s="474"/>
      <c r="C54" s="475">
        <v>111.3</v>
      </c>
      <c r="D54" s="476">
        <v>76.900000000000006</v>
      </c>
      <c r="E54" s="477">
        <v>34.399999999999991</v>
      </c>
      <c r="F54" s="479">
        <v>0.44733420026007786</v>
      </c>
      <c r="N54" s="19"/>
    </row>
    <row r="55" spans="1:14" s="19" customFormat="1" ht="14.85" customHeight="1">
      <c r="A55" s="505" t="s">
        <v>1024</v>
      </c>
      <c r="B55" s="59"/>
      <c r="C55" s="84">
        <v>0.12069869397160128</v>
      </c>
      <c r="D55" s="85">
        <v>8.8149045885889385E-2</v>
      </c>
      <c r="E55" s="86" t="s">
        <v>572</v>
      </c>
      <c r="F55" s="86" t="s">
        <v>23</v>
      </c>
      <c r="M55" s="11"/>
      <c r="N55" s="11"/>
    </row>
    <row r="56" spans="1:14" s="19" customFormat="1" ht="14.85" customHeight="1">
      <c r="A56" s="254" t="s">
        <v>1025</v>
      </c>
      <c r="B56" s="56"/>
      <c r="C56" s="220">
        <v>0.16715317648366623</v>
      </c>
      <c r="D56" s="221">
        <v>7.1240315939846977E-2</v>
      </c>
      <c r="E56" s="70" t="s">
        <v>571</v>
      </c>
      <c r="F56" s="70" t="s">
        <v>23</v>
      </c>
      <c r="M56" s="11"/>
    </row>
    <row r="57" spans="1:14" s="19" customFormat="1" ht="14.85" customHeight="1" thickBot="1">
      <c r="A57" s="257"/>
      <c r="B57" s="259"/>
      <c r="I57" s="11"/>
    </row>
    <row r="58" spans="1:14" ht="14.85" customHeight="1">
      <c r="N58" s="19"/>
    </row>
    <row r="59" spans="1:14" ht="14.85" customHeight="1">
      <c r="A59" s="820" t="s">
        <v>975</v>
      </c>
      <c r="B59" s="820"/>
      <c r="C59" s="820"/>
      <c r="D59" s="820"/>
      <c r="E59" s="820"/>
      <c r="F59" s="820"/>
      <c r="M59" s="19"/>
    </row>
    <row r="60" spans="1:14" s="27" customFormat="1" ht="25.5">
      <c r="A60" s="460"/>
      <c r="B60" s="460"/>
      <c r="C60" s="460" t="s">
        <v>969</v>
      </c>
      <c r="D60" s="460" t="s">
        <v>970</v>
      </c>
      <c r="E60" s="462" t="s">
        <v>12</v>
      </c>
      <c r="F60" s="462" t="s">
        <v>13</v>
      </c>
      <c r="G60" s="11"/>
      <c r="H60" s="11"/>
    </row>
    <row r="61" spans="1:14" ht="14.85" customHeight="1">
      <c r="A61" s="512" t="s">
        <v>26</v>
      </c>
      <c r="B61" s="507"/>
      <c r="C61" s="508">
        <v>127.2</v>
      </c>
      <c r="D61" s="509">
        <v>46.800000000000004</v>
      </c>
      <c r="E61" s="510">
        <v>80.400000000000006</v>
      </c>
      <c r="F61" s="511">
        <v>1.7179487179487178</v>
      </c>
    </row>
    <row r="62" spans="1:14" s="19" customFormat="1" ht="14.85" customHeight="1">
      <c r="A62" s="219" t="s">
        <v>155</v>
      </c>
      <c r="B62" s="59"/>
      <c r="C62" s="51"/>
      <c r="D62" s="52"/>
      <c r="E62" s="60"/>
      <c r="F62" s="61"/>
      <c r="G62" s="11"/>
      <c r="H62" s="11"/>
    </row>
    <row r="63" spans="1:14" ht="14.85" customHeight="1">
      <c r="A63" s="53" t="s">
        <v>157</v>
      </c>
      <c r="B63" s="56"/>
      <c r="C63" s="54">
        <v>-45.3</v>
      </c>
      <c r="D63" s="55">
        <v>19.7</v>
      </c>
      <c r="E63" s="62">
        <v>-65</v>
      </c>
      <c r="F63" s="63" t="s">
        <v>23</v>
      </c>
    </row>
    <row r="64" spans="1:14" ht="14.85" customHeight="1">
      <c r="A64" s="76" t="s">
        <v>158</v>
      </c>
      <c r="B64" s="185"/>
      <c r="C64" s="245">
        <v>0</v>
      </c>
      <c r="D64" s="246">
        <v>-2.4</v>
      </c>
      <c r="E64" s="247">
        <v>2.4</v>
      </c>
      <c r="F64" s="248">
        <v>-1</v>
      </c>
    </row>
    <row r="65" spans="1:9" ht="14.85" customHeight="1">
      <c r="A65" s="76" t="s">
        <v>159</v>
      </c>
      <c r="B65" s="185"/>
      <c r="C65" s="245">
        <v>6.8</v>
      </c>
      <c r="D65" s="246">
        <v>-3</v>
      </c>
      <c r="E65" s="247">
        <v>9.8000000000000007</v>
      </c>
      <c r="F65" s="248" t="s">
        <v>23</v>
      </c>
    </row>
    <row r="66" spans="1:9" ht="14.85" customHeight="1">
      <c r="A66" s="539" t="s">
        <v>160</v>
      </c>
      <c r="B66" s="514"/>
      <c r="C66" s="515">
        <v>-38.5</v>
      </c>
      <c r="D66" s="516">
        <v>14.3</v>
      </c>
      <c r="E66" s="517">
        <v>-52.8</v>
      </c>
      <c r="F66" s="518" t="s">
        <v>23</v>
      </c>
    </row>
    <row r="67" spans="1:9" ht="14.85" customHeight="1">
      <c r="A67" s="478" t="s">
        <v>161</v>
      </c>
      <c r="B67" s="474"/>
      <c r="C67" s="475">
        <v>88.7</v>
      </c>
      <c r="D67" s="476">
        <v>61.100000000000009</v>
      </c>
      <c r="E67" s="477">
        <v>27.599999999999994</v>
      </c>
      <c r="F67" s="479">
        <v>0.45171849427168559</v>
      </c>
    </row>
    <row r="68" spans="1:9" s="19" customFormat="1" ht="14.85" customHeight="1">
      <c r="A68" s="505" t="s">
        <v>1022</v>
      </c>
      <c r="B68" s="59"/>
      <c r="C68" s="84">
        <v>0.13934769647616491</v>
      </c>
      <c r="D68" s="85">
        <v>0.10013980492288345</v>
      </c>
      <c r="E68" s="86" t="s">
        <v>570</v>
      </c>
      <c r="F68" s="86" t="s">
        <v>23</v>
      </c>
    </row>
    <row r="69" spans="1:9" s="19" customFormat="1" ht="14.85" customHeight="1">
      <c r="A69" s="254" t="s">
        <v>1023</v>
      </c>
      <c r="B69" s="56"/>
      <c r="C69" s="220">
        <v>0.18392870670716169</v>
      </c>
      <c r="D69" s="221">
        <v>8.5893279726948171E-2</v>
      </c>
      <c r="E69" s="70" t="s">
        <v>569</v>
      </c>
      <c r="F69" s="70" t="s">
        <v>23</v>
      </c>
    </row>
    <row r="70" spans="1:9" s="19" customFormat="1" ht="14.85" customHeight="1" thickBot="1">
      <c r="A70" s="257"/>
      <c r="B70" s="259"/>
      <c r="I70" s="11"/>
    </row>
  </sheetData>
  <mergeCells count="7">
    <mergeCell ref="A48:F48"/>
    <mergeCell ref="A59:F59"/>
    <mergeCell ref="A2:F2"/>
    <mergeCell ref="G2:I2"/>
    <mergeCell ref="B6:F6"/>
    <mergeCell ref="B19:F19"/>
    <mergeCell ref="A36:F36"/>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2F6F8-E5ED-4863-9618-EA96C20DF410}">
  <sheetPr codeName="Sheet5"/>
  <dimension ref="A1:G33"/>
  <sheetViews>
    <sheetView zoomScale="80" zoomScaleNormal="80" workbookViewId="0"/>
  </sheetViews>
  <sheetFormatPr defaultColWidth="9.140625" defaultRowHeight="14.85" customHeight="1"/>
  <cols>
    <col min="1" max="1" width="55.5703125" style="11" customWidth="1"/>
    <col min="2" max="2" width="13.5703125" style="34" customWidth="1"/>
    <col min="3" max="3" width="17" style="11" customWidth="1"/>
    <col min="4" max="4" width="19" style="11" customWidth="1"/>
    <col min="5" max="6" width="13.5703125" style="3" customWidth="1"/>
    <col min="7" max="7" width="12.5703125" style="11" customWidth="1"/>
    <col min="8" max="16384" width="9.140625" style="11"/>
  </cols>
  <sheetData>
    <row r="1" spans="1:7" ht="39.950000000000003" customHeight="1">
      <c r="A1" s="78" t="s">
        <v>9</v>
      </c>
      <c r="B1" s="33"/>
      <c r="C1" s="10"/>
      <c r="D1" s="10"/>
    </row>
    <row r="2" spans="1:7" ht="39.950000000000003" customHeight="1" thickBot="1">
      <c r="A2" s="818" t="s">
        <v>989</v>
      </c>
      <c r="B2" s="818"/>
      <c r="C2" s="818"/>
      <c r="D2" s="57"/>
      <c r="E2" s="57"/>
      <c r="F2" s="57"/>
    </row>
    <row r="3" spans="1:7" ht="14.85" customHeight="1">
      <c r="A3" s="16"/>
      <c r="B3" s="35"/>
      <c r="C3" s="16"/>
      <c r="D3" s="16"/>
      <c r="E3" s="37"/>
      <c r="F3" s="37"/>
      <c r="G3" s="14"/>
    </row>
    <row r="4" spans="1:7" ht="14.85" customHeight="1">
      <c r="A4" s="820" t="s">
        <v>162</v>
      </c>
      <c r="B4" s="820"/>
      <c r="C4" s="820"/>
      <c r="D4" s="820"/>
      <c r="E4" s="11"/>
      <c r="F4" s="11"/>
    </row>
    <row r="5" spans="1:7" s="27" customFormat="1" ht="25.5">
      <c r="A5" s="460"/>
      <c r="B5" s="460"/>
      <c r="C5" s="460" t="s">
        <v>976</v>
      </c>
      <c r="D5" s="460" t="s">
        <v>977</v>
      </c>
      <c r="E5" s="462" t="s">
        <v>12</v>
      </c>
      <c r="F5" s="462" t="s">
        <v>13</v>
      </c>
    </row>
    <row r="6" spans="1:7" ht="14.85" customHeight="1">
      <c r="A6" s="79" t="s">
        <v>272</v>
      </c>
      <c r="B6" s="65"/>
      <c r="C6" s="66"/>
      <c r="D6" s="67"/>
      <c r="E6" s="68"/>
      <c r="F6" s="68"/>
    </row>
    <row r="7" spans="1:7" ht="14.85" customHeight="1">
      <c r="A7" s="72" t="s">
        <v>508</v>
      </c>
      <c r="B7" s="80" t="s">
        <v>514</v>
      </c>
      <c r="C7" s="552" t="s">
        <v>665</v>
      </c>
      <c r="D7" s="553" t="s">
        <v>666</v>
      </c>
      <c r="E7" s="554" t="s">
        <v>667</v>
      </c>
      <c r="F7" s="555" t="s">
        <v>716</v>
      </c>
    </row>
    <row r="8" spans="1:7" ht="14.85" customHeight="1">
      <c r="A8" s="81" t="s">
        <v>509</v>
      </c>
      <c r="B8" s="82" t="s">
        <v>514</v>
      </c>
      <c r="C8" s="552" t="s">
        <v>668</v>
      </c>
      <c r="D8" s="556" t="s">
        <v>668</v>
      </c>
      <c r="E8" s="557" t="s">
        <v>691</v>
      </c>
      <c r="F8" s="555" t="s">
        <v>717</v>
      </c>
    </row>
    <row r="9" spans="1:7" ht="14.85" customHeight="1">
      <c r="A9" s="364" t="s">
        <v>193</v>
      </c>
      <c r="B9" s="82" t="s">
        <v>514</v>
      </c>
      <c r="C9" s="552" t="s">
        <v>669</v>
      </c>
      <c r="D9" s="556" t="s">
        <v>669</v>
      </c>
      <c r="E9" s="557" t="s">
        <v>98</v>
      </c>
      <c r="F9" s="555" t="s">
        <v>176</v>
      </c>
    </row>
    <row r="10" spans="1:7" ht="14.85" customHeight="1">
      <c r="A10" s="364" t="s">
        <v>510</v>
      </c>
      <c r="B10" s="363" t="s">
        <v>514</v>
      </c>
      <c r="C10" s="552" t="s">
        <v>670</v>
      </c>
      <c r="D10" s="558" t="s">
        <v>670</v>
      </c>
      <c r="E10" s="557" t="s">
        <v>691</v>
      </c>
      <c r="F10" s="555" t="s">
        <v>718</v>
      </c>
    </row>
    <row r="11" spans="1:7" ht="14.85" customHeight="1">
      <c r="A11" s="81" t="s">
        <v>511</v>
      </c>
      <c r="B11" s="363" t="s">
        <v>514</v>
      </c>
      <c r="C11" s="552" t="s">
        <v>671</v>
      </c>
      <c r="D11" s="558" t="s">
        <v>672</v>
      </c>
      <c r="E11" s="559" t="s">
        <v>667</v>
      </c>
      <c r="F11" s="555" t="s">
        <v>719</v>
      </c>
    </row>
    <row r="12" spans="1:7" ht="14.85" customHeight="1">
      <c r="A12" s="81" t="s">
        <v>512</v>
      </c>
      <c r="B12" s="363" t="s">
        <v>514</v>
      </c>
      <c r="C12" s="552" t="s">
        <v>673</v>
      </c>
      <c r="D12" s="558" t="s">
        <v>673</v>
      </c>
      <c r="E12" s="559" t="s">
        <v>720</v>
      </c>
      <c r="F12" s="555" t="s">
        <v>721</v>
      </c>
    </row>
    <row r="13" spans="1:7" ht="26.45" customHeight="1">
      <c r="A13" s="460"/>
      <c r="B13" s="460"/>
      <c r="C13" s="493" t="s">
        <v>620</v>
      </c>
      <c r="D13" s="493" t="s">
        <v>619</v>
      </c>
      <c r="E13" s="541" t="s">
        <v>12</v>
      </c>
      <c r="F13" s="541" t="s">
        <v>13</v>
      </c>
    </row>
    <row r="14" spans="1:7" ht="14.85" customHeight="1">
      <c r="A14" s="72" t="s">
        <v>167</v>
      </c>
      <c r="B14" s="80" t="s">
        <v>166</v>
      </c>
      <c r="C14" s="333" t="s">
        <v>675</v>
      </c>
      <c r="D14" s="446" t="s">
        <v>676</v>
      </c>
      <c r="E14" s="447" t="s">
        <v>692</v>
      </c>
      <c r="F14" s="448" t="s">
        <v>693</v>
      </c>
    </row>
    <row r="15" spans="1:7" ht="14.85" customHeight="1">
      <c r="A15" s="81" t="s">
        <v>168</v>
      </c>
      <c r="B15" s="82" t="s">
        <v>166</v>
      </c>
      <c r="C15" s="333" t="s">
        <v>677</v>
      </c>
      <c r="D15" s="446" t="s">
        <v>678</v>
      </c>
      <c r="E15" s="447" t="s">
        <v>694</v>
      </c>
      <c r="F15" s="448" t="s">
        <v>695</v>
      </c>
    </row>
    <row r="16" spans="1:7" ht="14.85" customHeight="1">
      <c r="A16" s="81" t="s">
        <v>169</v>
      </c>
      <c r="B16" s="82" t="s">
        <v>22</v>
      </c>
      <c r="C16" s="451" t="s">
        <v>696</v>
      </c>
      <c r="D16" s="452" t="s">
        <v>697</v>
      </c>
      <c r="E16" s="453" t="s">
        <v>698</v>
      </c>
      <c r="F16" s="448" t="s">
        <v>23</v>
      </c>
    </row>
    <row r="17" spans="1:7" ht="14.85" customHeight="1">
      <c r="A17" s="72" t="s">
        <v>170</v>
      </c>
      <c r="B17" s="80" t="s">
        <v>166</v>
      </c>
      <c r="C17" s="333" t="s">
        <v>679</v>
      </c>
      <c r="D17" s="446" t="s">
        <v>680</v>
      </c>
      <c r="E17" s="447" t="s">
        <v>699</v>
      </c>
      <c r="F17" s="448" t="s">
        <v>700</v>
      </c>
    </row>
    <row r="18" spans="1:7" ht="14.85" customHeight="1">
      <c r="A18" s="72" t="s">
        <v>165</v>
      </c>
      <c r="B18" s="80" t="s">
        <v>166</v>
      </c>
      <c r="C18" s="333" t="s">
        <v>701</v>
      </c>
      <c r="D18" s="446" t="s">
        <v>702</v>
      </c>
      <c r="E18" s="447" t="s">
        <v>703</v>
      </c>
      <c r="F18" s="448" t="s">
        <v>704</v>
      </c>
    </row>
    <row r="19" spans="1:7" ht="14.85" customHeight="1">
      <c r="A19" s="72" t="s">
        <v>171</v>
      </c>
      <c r="B19" s="80" t="s">
        <v>172</v>
      </c>
      <c r="C19" s="333" t="s">
        <v>681</v>
      </c>
      <c r="D19" s="446" t="s">
        <v>682</v>
      </c>
      <c r="E19" s="447" t="s">
        <v>705</v>
      </c>
      <c r="F19" s="448" t="s">
        <v>706</v>
      </c>
    </row>
    <row r="20" spans="1:7" ht="14.85" customHeight="1">
      <c r="A20" s="506" t="s">
        <v>173</v>
      </c>
      <c r="B20" s="542" t="s">
        <v>174</v>
      </c>
      <c r="C20" s="543" t="s">
        <v>707</v>
      </c>
      <c r="D20" s="544" t="s">
        <v>708</v>
      </c>
      <c r="E20" s="545" t="s">
        <v>709</v>
      </c>
      <c r="F20" s="546" t="s">
        <v>710</v>
      </c>
    </row>
    <row r="21" spans="1:7" ht="14.85" customHeight="1">
      <c r="A21" s="547" t="s">
        <v>175</v>
      </c>
      <c r="B21" s="482"/>
      <c r="C21" s="548"/>
      <c r="D21" s="549"/>
      <c r="E21" s="550"/>
      <c r="F21" s="551"/>
    </row>
    <row r="22" spans="1:7" ht="14.85" customHeight="1">
      <c r="A22" s="72" t="s">
        <v>515</v>
      </c>
      <c r="B22" s="391" t="s">
        <v>514</v>
      </c>
      <c r="C22" s="333" t="s">
        <v>686</v>
      </c>
      <c r="D22" s="446" t="s">
        <v>686</v>
      </c>
      <c r="E22" s="447" t="s">
        <v>98</v>
      </c>
      <c r="F22" s="448" t="s">
        <v>176</v>
      </c>
    </row>
    <row r="23" spans="1:7" ht="14.85" customHeight="1">
      <c r="A23" s="81" t="s">
        <v>193</v>
      </c>
      <c r="B23" s="392" t="s">
        <v>514</v>
      </c>
      <c r="C23" s="333" t="s">
        <v>667</v>
      </c>
      <c r="D23" s="449" t="s">
        <v>667</v>
      </c>
      <c r="E23" s="447" t="s">
        <v>98</v>
      </c>
      <c r="F23" s="448" t="s">
        <v>176</v>
      </c>
    </row>
    <row r="24" spans="1:7" ht="14.85" customHeight="1">
      <c r="A24" s="81" t="s">
        <v>510</v>
      </c>
      <c r="B24" s="392" t="s">
        <v>514</v>
      </c>
      <c r="C24" s="333" t="s">
        <v>667</v>
      </c>
      <c r="D24" s="449" t="s">
        <v>667</v>
      </c>
      <c r="E24" s="450" t="s">
        <v>98</v>
      </c>
      <c r="F24" s="448" t="s">
        <v>176</v>
      </c>
    </row>
    <row r="25" spans="1:7" ht="14.85" customHeight="1">
      <c r="A25" s="506" t="s">
        <v>177</v>
      </c>
      <c r="B25" s="542" t="s">
        <v>166</v>
      </c>
      <c r="C25" s="543" t="s">
        <v>685</v>
      </c>
      <c r="D25" s="544" t="s">
        <v>711</v>
      </c>
      <c r="E25" s="545" t="s">
        <v>694</v>
      </c>
      <c r="F25" s="546" t="s">
        <v>712</v>
      </c>
    </row>
    <row r="26" spans="1:7" ht="14.85" customHeight="1">
      <c r="A26" s="547" t="s">
        <v>178</v>
      </c>
      <c r="B26" s="482"/>
      <c r="C26" s="548"/>
      <c r="D26" s="549"/>
      <c r="E26" s="550"/>
      <c r="F26" s="551"/>
      <c r="G26" s="9"/>
    </row>
    <row r="27" spans="1:7" ht="14.85" customHeight="1">
      <c r="A27" s="72" t="s">
        <v>180</v>
      </c>
      <c r="B27" s="80" t="s">
        <v>166</v>
      </c>
      <c r="C27" s="333" t="s">
        <v>687</v>
      </c>
      <c r="D27" s="446" t="s">
        <v>688</v>
      </c>
      <c r="E27" s="447" t="s">
        <v>713</v>
      </c>
      <c r="F27" s="448" t="s">
        <v>714</v>
      </c>
    </row>
    <row r="28" spans="1:7" ht="14.85" customHeight="1">
      <c r="A28" s="72" t="s">
        <v>179</v>
      </c>
      <c r="B28" s="80" t="s">
        <v>166</v>
      </c>
      <c r="C28" s="333" t="s">
        <v>689</v>
      </c>
      <c r="D28" s="446" t="s">
        <v>690</v>
      </c>
      <c r="E28" s="447" t="s">
        <v>715</v>
      </c>
      <c r="F28" s="448" t="s">
        <v>700</v>
      </c>
    </row>
    <row r="29" spans="1:7" s="10" customFormat="1" ht="14.85" customHeight="1">
      <c r="A29" s="209"/>
      <c r="B29" s="103"/>
    </row>
    <row r="30" spans="1:7" ht="14.85" customHeight="1">
      <c r="A30" s="188"/>
    </row>
    <row r="31" spans="1:7" ht="14.85" customHeight="1">
      <c r="A31" s="188"/>
    </row>
    <row r="32" spans="1:7" ht="14.85" customHeight="1">
      <c r="A32" s="188"/>
    </row>
    <row r="33" spans="1:1" ht="14.85" customHeight="1">
      <c r="A33" s="188"/>
    </row>
  </sheetData>
  <mergeCells count="2">
    <mergeCell ref="A2:C2"/>
    <mergeCell ref="A4:D4"/>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2B972-108B-43E7-BAE3-A0623F6B40FD}">
  <sheetPr codeName="Sheet7">
    <tabColor rgb="FF00D3B7"/>
  </sheetPr>
  <dimension ref="A1:H64"/>
  <sheetViews>
    <sheetView showGridLines="0" zoomScale="80" zoomScaleNormal="80" workbookViewId="0"/>
  </sheetViews>
  <sheetFormatPr defaultColWidth="9.140625" defaultRowHeight="14.85" customHeight="1"/>
  <cols>
    <col min="1" max="1" width="54" style="11" customWidth="1"/>
    <col min="2" max="2" width="13.5703125" style="34" customWidth="1"/>
    <col min="3" max="3" width="24" style="11" customWidth="1"/>
    <col min="4" max="4" width="22.28515625" style="11" customWidth="1"/>
    <col min="5" max="6" width="13.5703125" style="11" customWidth="1"/>
    <col min="7" max="7" width="9.85546875" style="11" customWidth="1"/>
    <col min="8" max="16384" width="9.140625" style="11"/>
  </cols>
  <sheetData>
    <row r="1" spans="1:8" ht="39.950000000000003" customHeight="1">
      <c r="A1" s="78" t="s">
        <v>9</v>
      </c>
      <c r="B1" s="87"/>
      <c r="C1" s="87"/>
      <c r="D1" s="78"/>
      <c r="E1" s="87"/>
      <c r="F1" s="87"/>
      <c r="H1" s="15"/>
    </row>
    <row r="2" spans="1:8" ht="39.950000000000003" customHeight="1" thickBot="1">
      <c r="A2" s="818" t="s">
        <v>1034</v>
      </c>
      <c r="B2" s="818"/>
      <c r="C2" s="818"/>
      <c r="D2" s="818"/>
      <c r="E2" s="818"/>
      <c r="F2" s="818"/>
    </row>
    <row r="3" spans="1:8" ht="14.85" customHeight="1">
      <c r="A3" s="13"/>
      <c r="B3" s="33"/>
      <c r="C3" s="10"/>
      <c r="D3" s="10"/>
      <c r="E3" s="10"/>
    </row>
    <row r="4" spans="1:8" ht="14.85" customHeight="1">
      <c r="A4" s="820" t="s">
        <v>181</v>
      </c>
      <c r="B4" s="820"/>
      <c r="C4" s="820"/>
      <c r="D4" s="820"/>
      <c r="E4" s="820"/>
      <c r="F4" s="820"/>
    </row>
    <row r="5" spans="1:8" s="27" customFormat="1" ht="14.25">
      <c r="A5" s="460"/>
      <c r="B5" s="460"/>
      <c r="C5" s="493" t="s">
        <v>620</v>
      </c>
      <c r="D5" s="493" t="s">
        <v>634</v>
      </c>
      <c r="E5" s="462" t="s">
        <v>37</v>
      </c>
      <c r="F5" s="462" t="s">
        <v>13</v>
      </c>
    </row>
    <row r="6" spans="1:8" ht="14.85" customHeight="1">
      <c r="A6" s="71" t="s">
        <v>14</v>
      </c>
      <c r="B6" s="50" t="s">
        <v>15</v>
      </c>
      <c r="C6" s="54">
        <v>99.6</v>
      </c>
      <c r="D6" s="55">
        <v>120.7</v>
      </c>
      <c r="E6" s="62">
        <v>-21.100000000000009</v>
      </c>
      <c r="F6" s="63">
        <v>-0.17481358740679376</v>
      </c>
    </row>
    <row r="7" spans="1:8" ht="14.85" customHeight="1">
      <c r="A7" s="71" t="s">
        <v>17</v>
      </c>
      <c r="B7" s="50" t="s">
        <v>15</v>
      </c>
      <c r="C7" s="51">
        <v>70</v>
      </c>
      <c r="D7" s="52">
        <v>70</v>
      </c>
      <c r="E7" s="60">
        <v>0</v>
      </c>
      <c r="F7" s="61">
        <v>0</v>
      </c>
    </row>
    <row r="8" spans="1:8" ht="14.85" customHeight="1">
      <c r="A8" s="71" t="s">
        <v>127</v>
      </c>
      <c r="B8" s="50" t="s">
        <v>15</v>
      </c>
      <c r="C8" s="51">
        <v>70</v>
      </c>
      <c r="D8" s="52">
        <v>70</v>
      </c>
      <c r="E8" s="60">
        <v>0</v>
      </c>
      <c r="F8" s="61">
        <v>0</v>
      </c>
    </row>
    <row r="9" spans="1:8" ht="14.85" customHeight="1">
      <c r="A9" s="71" t="s">
        <v>25</v>
      </c>
      <c r="B9" s="50" t="s">
        <v>15</v>
      </c>
      <c r="C9" s="51">
        <v>62.9</v>
      </c>
      <c r="D9" s="52">
        <v>63.1</v>
      </c>
      <c r="E9" s="60">
        <v>-0.20000000000000284</v>
      </c>
      <c r="F9" s="61">
        <v>-3.1695721077654965E-3</v>
      </c>
    </row>
    <row r="10" spans="1:8" ht="14.85" customHeight="1">
      <c r="A10" s="71" t="s">
        <v>147</v>
      </c>
      <c r="B10" s="50" t="s">
        <v>15</v>
      </c>
      <c r="C10" s="51">
        <v>62.9</v>
      </c>
      <c r="D10" s="52">
        <v>63.1</v>
      </c>
      <c r="E10" s="60">
        <v>-0.20000000000000284</v>
      </c>
      <c r="F10" s="61">
        <v>-3.1695721077654965E-3</v>
      </c>
    </row>
    <row r="11" spans="1:8" ht="14.85" customHeight="1">
      <c r="A11" s="71" t="s">
        <v>182</v>
      </c>
      <c r="B11" s="50" t="s">
        <v>15</v>
      </c>
      <c r="C11" s="51">
        <v>46.2</v>
      </c>
      <c r="D11" s="52">
        <v>24.6</v>
      </c>
      <c r="E11" s="60">
        <v>21.6</v>
      </c>
      <c r="F11" s="61">
        <v>0.87804878048780488</v>
      </c>
    </row>
    <row r="12" spans="1:8" ht="14.85" customHeight="1">
      <c r="A12" s="71" t="s">
        <v>21</v>
      </c>
      <c r="B12" s="50" t="s">
        <v>22</v>
      </c>
      <c r="C12" s="84">
        <v>0.70299999999999996</v>
      </c>
      <c r="D12" s="85">
        <v>0.57999999999999996</v>
      </c>
      <c r="E12" s="86" t="s">
        <v>594</v>
      </c>
      <c r="F12" s="61" t="s">
        <v>23</v>
      </c>
    </row>
    <row r="13" spans="1:8" ht="14.85" customHeight="1">
      <c r="A13" s="460"/>
      <c r="B13" s="466"/>
      <c r="C13" s="560" t="s">
        <v>543</v>
      </c>
      <c r="D13" s="560" t="s">
        <v>274</v>
      </c>
      <c r="E13" s="561" t="s">
        <v>37</v>
      </c>
      <c r="F13" s="561" t="s">
        <v>183</v>
      </c>
    </row>
    <row r="14" spans="1:8" ht="14.85" customHeight="1">
      <c r="A14" s="71" t="s">
        <v>184</v>
      </c>
      <c r="B14" s="50" t="s">
        <v>15</v>
      </c>
      <c r="C14" s="51">
        <v>895.4</v>
      </c>
      <c r="D14" s="52">
        <v>856</v>
      </c>
      <c r="E14" s="60">
        <v>39.399999999999977</v>
      </c>
      <c r="F14" s="61">
        <v>4.6028037383177546E-2</v>
      </c>
    </row>
    <row r="15" spans="1:8" ht="14.85" customHeight="1">
      <c r="A15" s="441" t="s">
        <v>633</v>
      </c>
    </row>
    <row r="16" spans="1:8" ht="14.85" customHeight="1">
      <c r="B16" s="11"/>
    </row>
    <row r="17" spans="1:6" ht="14.85" customHeight="1">
      <c r="B17" s="11"/>
    </row>
    <row r="18" spans="1:6" ht="14.85" customHeight="1">
      <c r="A18" s="820" t="s">
        <v>185</v>
      </c>
      <c r="B18" s="820"/>
      <c r="C18" s="820"/>
      <c r="D18" s="820"/>
      <c r="E18" s="820"/>
    </row>
    <row r="19" spans="1:6" ht="14.25">
      <c r="A19" s="460"/>
      <c r="B19" s="466"/>
      <c r="C19" s="562" t="s">
        <v>186</v>
      </c>
      <c r="D19" s="562" t="s">
        <v>60</v>
      </c>
      <c r="E19" s="462" t="s">
        <v>37</v>
      </c>
      <c r="F19" s="462" t="s">
        <v>13</v>
      </c>
    </row>
    <row r="20" spans="1:6" ht="28.5" customHeight="1">
      <c r="A20" s="79" t="s">
        <v>597</v>
      </c>
      <c r="B20" s="186" t="s">
        <v>22</v>
      </c>
      <c r="C20" s="442">
        <v>7.0000000000000001E-3</v>
      </c>
      <c r="D20" s="442">
        <v>7.0000000000000001E-3</v>
      </c>
      <c r="E20" s="563" t="s">
        <v>595</v>
      </c>
      <c r="F20" s="563" t="s">
        <v>23</v>
      </c>
    </row>
    <row r="21" spans="1:6" ht="14.85" customHeight="1">
      <c r="A21" s="79" t="s">
        <v>187</v>
      </c>
      <c r="B21" s="79"/>
      <c r="C21" s="264"/>
      <c r="D21" s="264"/>
      <c r="E21" s="564"/>
      <c r="F21" s="60"/>
    </row>
    <row r="22" spans="1:6" ht="14.85" customHeight="1">
      <c r="A22" s="95" t="s">
        <v>188</v>
      </c>
      <c r="B22" s="91" t="s">
        <v>15</v>
      </c>
      <c r="C22" s="105">
        <v>14.7</v>
      </c>
      <c r="D22" s="105">
        <v>16.5</v>
      </c>
      <c r="E22" s="60">
        <v>-1.8</v>
      </c>
      <c r="F22" s="61">
        <v>-0.10909090909090913</v>
      </c>
    </row>
    <row r="23" spans="1:6" ht="14.85" customHeight="1">
      <c r="A23" s="99" t="s">
        <v>189</v>
      </c>
      <c r="B23" s="91" t="s">
        <v>22</v>
      </c>
      <c r="C23" s="438">
        <v>3.9899999999999998E-2</v>
      </c>
      <c r="D23" s="438">
        <v>4.0300000000000002E-2</v>
      </c>
      <c r="E23" s="60" t="s">
        <v>596</v>
      </c>
      <c r="F23" s="60" t="s">
        <v>23</v>
      </c>
    </row>
    <row r="24" spans="1:6" ht="14.85" customHeight="1">
      <c r="A24" s="261" t="s">
        <v>190</v>
      </c>
      <c r="B24" s="104" t="s">
        <v>15</v>
      </c>
      <c r="C24" s="105">
        <v>1.3</v>
      </c>
      <c r="D24" s="105">
        <v>1.4</v>
      </c>
      <c r="E24" s="60">
        <v>-9.9999999999999867E-2</v>
      </c>
      <c r="F24" s="61">
        <v>-7.1428571428571341E-2</v>
      </c>
    </row>
    <row r="25" spans="1:6" ht="14.85" customHeight="1">
      <c r="A25" s="31" t="s">
        <v>191</v>
      </c>
    </row>
    <row r="26" spans="1:6" ht="14.85" customHeight="1">
      <c r="A26" s="31"/>
    </row>
    <row r="27" spans="1:6" ht="14.85" customHeight="1">
      <c r="A27" s="31"/>
    </row>
    <row r="29" spans="1:6" ht="14.85" customHeight="1">
      <c r="A29" s="820" t="s">
        <v>192</v>
      </c>
      <c r="B29" s="820"/>
      <c r="C29" s="820"/>
      <c r="D29" s="820"/>
      <c r="E29" s="820"/>
      <c r="F29" s="820"/>
    </row>
    <row r="30" spans="1:6" s="27" customFormat="1" ht="12.75">
      <c r="A30" s="460"/>
      <c r="B30" s="460"/>
      <c r="C30" s="560" t="s">
        <v>543</v>
      </c>
      <c r="D30" s="560" t="s">
        <v>274</v>
      </c>
      <c r="E30" s="460" t="s">
        <v>37</v>
      </c>
      <c r="F30" s="460" t="s">
        <v>38</v>
      </c>
    </row>
    <row r="31" spans="1:6" ht="14.45" customHeight="1">
      <c r="A31" s="79" t="s">
        <v>163</v>
      </c>
      <c r="B31" s="79"/>
      <c r="C31" s="51"/>
      <c r="D31" s="52"/>
      <c r="E31" s="60"/>
      <c r="F31" s="61"/>
    </row>
    <row r="32" spans="1:6" ht="14.45" customHeight="1">
      <c r="A32" s="71" t="s">
        <v>508</v>
      </c>
      <c r="B32" s="91" t="s">
        <v>164</v>
      </c>
      <c r="C32" s="319" t="s">
        <v>722</v>
      </c>
      <c r="D32" s="368" t="s">
        <v>723</v>
      </c>
      <c r="E32" s="314">
        <v>200</v>
      </c>
      <c r="F32" s="61" t="s">
        <v>716</v>
      </c>
    </row>
    <row r="33" spans="1:6" ht="14.85" customHeight="1">
      <c r="A33" s="367" t="s">
        <v>509</v>
      </c>
      <c r="B33" s="91" t="s">
        <v>164</v>
      </c>
      <c r="C33" s="320" t="s">
        <v>724</v>
      </c>
      <c r="D33" s="369" t="s">
        <v>725</v>
      </c>
      <c r="E33" s="315">
        <v>22</v>
      </c>
      <c r="F33" s="61" t="s">
        <v>717</v>
      </c>
    </row>
    <row r="34" spans="1:6" ht="14.85" customHeight="1">
      <c r="A34" s="366" t="s">
        <v>193</v>
      </c>
      <c r="B34" s="96" t="s">
        <v>164</v>
      </c>
      <c r="C34" s="321" t="s">
        <v>726</v>
      </c>
      <c r="D34" s="370" t="s">
        <v>726</v>
      </c>
      <c r="E34" s="314" t="s">
        <v>98</v>
      </c>
      <c r="F34" s="190" t="s">
        <v>176</v>
      </c>
    </row>
    <row r="35" spans="1:6" ht="14.85" customHeight="1">
      <c r="A35" s="455" t="s">
        <v>61</v>
      </c>
      <c r="B35" s="96" t="s">
        <v>164</v>
      </c>
      <c r="C35" s="321">
        <v>170</v>
      </c>
      <c r="D35" s="370">
        <v>170</v>
      </c>
      <c r="E35" s="315" t="s">
        <v>727</v>
      </c>
      <c r="F35" s="190" t="s">
        <v>176</v>
      </c>
    </row>
    <row r="36" spans="1:6" ht="14.85" customHeight="1">
      <c r="A36" s="456" t="s">
        <v>194</v>
      </c>
      <c r="B36" s="96" t="s">
        <v>164</v>
      </c>
      <c r="C36" s="320" t="s">
        <v>728</v>
      </c>
      <c r="D36" s="369" t="s">
        <v>728</v>
      </c>
      <c r="E36" s="314" t="s">
        <v>727</v>
      </c>
      <c r="F36" s="190" t="s">
        <v>176</v>
      </c>
    </row>
    <row r="37" spans="1:6" ht="14.85" customHeight="1">
      <c r="A37" s="458" t="s">
        <v>516</v>
      </c>
      <c r="B37" s="96" t="s">
        <v>164</v>
      </c>
      <c r="C37" s="97">
        <v>900</v>
      </c>
      <c r="D37" s="371">
        <v>900</v>
      </c>
      <c r="E37" s="315" t="s">
        <v>727</v>
      </c>
      <c r="F37" s="190" t="s">
        <v>176</v>
      </c>
    </row>
    <row r="38" spans="1:6" ht="14.85" customHeight="1">
      <c r="A38" s="458" t="s">
        <v>523</v>
      </c>
      <c r="B38" s="101" t="s">
        <v>164</v>
      </c>
      <c r="C38" s="322">
        <v>101</v>
      </c>
      <c r="D38" s="372">
        <v>101</v>
      </c>
      <c r="E38" s="314" t="s">
        <v>727</v>
      </c>
      <c r="F38" s="324" t="s">
        <v>176</v>
      </c>
    </row>
    <row r="39" spans="1:6" ht="14.85" customHeight="1">
      <c r="A39" s="457" t="s">
        <v>195</v>
      </c>
      <c r="B39" s="96" t="s">
        <v>164</v>
      </c>
      <c r="C39" s="97">
        <v>44</v>
      </c>
      <c r="D39" s="371">
        <v>44</v>
      </c>
      <c r="E39" s="315" t="s">
        <v>98</v>
      </c>
      <c r="F39" s="325" t="s">
        <v>176</v>
      </c>
    </row>
    <row r="40" spans="1:6" ht="14.85" customHeight="1">
      <c r="A40" s="454" t="s">
        <v>510</v>
      </c>
      <c r="B40" s="96" t="s">
        <v>164</v>
      </c>
      <c r="C40" s="97">
        <v>375</v>
      </c>
      <c r="D40" s="371">
        <v>353</v>
      </c>
      <c r="E40" s="314">
        <v>22</v>
      </c>
      <c r="F40" s="325" t="s">
        <v>718</v>
      </c>
    </row>
    <row r="41" spans="1:6" ht="14.85" customHeight="1">
      <c r="A41" s="459" t="s">
        <v>61</v>
      </c>
      <c r="B41" s="96" t="s">
        <v>164</v>
      </c>
      <c r="C41" s="97">
        <v>250</v>
      </c>
      <c r="D41" s="371">
        <v>250</v>
      </c>
      <c r="E41" s="315" t="s">
        <v>98</v>
      </c>
      <c r="F41" s="190" t="s">
        <v>729</v>
      </c>
    </row>
    <row r="42" spans="1:6" ht="14.85" customHeight="1">
      <c r="A42" s="459" t="s">
        <v>196</v>
      </c>
      <c r="B42" s="96" t="s">
        <v>164</v>
      </c>
      <c r="C42" s="97">
        <v>52</v>
      </c>
      <c r="D42" s="371">
        <v>30</v>
      </c>
      <c r="E42" s="314">
        <v>22</v>
      </c>
      <c r="F42" s="190">
        <v>0.73299999999999998</v>
      </c>
    </row>
    <row r="43" spans="1:6" ht="14.85" customHeight="1">
      <c r="A43" s="459" t="s">
        <v>197</v>
      </c>
      <c r="B43" s="96" t="s">
        <v>164</v>
      </c>
      <c r="C43" s="97">
        <v>73</v>
      </c>
      <c r="D43" s="371">
        <v>73</v>
      </c>
      <c r="E43" s="315" t="s">
        <v>727</v>
      </c>
      <c r="F43" s="190" t="s">
        <v>176</v>
      </c>
    </row>
    <row r="44" spans="1:6" ht="14.85" customHeight="1">
      <c r="A44" s="367" t="s">
        <v>511</v>
      </c>
      <c r="B44" s="96" t="s">
        <v>164</v>
      </c>
      <c r="C44" s="97">
        <v>942</v>
      </c>
      <c r="D44" s="371">
        <v>712</v>
      </c>
      <c r="E44" s="314">
        <v>230</v>
      </c>
      <c r="F44" s="190" t="s">
        <v>719</v>
      </c>
    </row>
    <row r="45" spans="1:6" ht="14.85" customHeight="1">
      <c r="A45" s="367" t="s">
        <v>512</v>
      </c>
      <c r="B45" s="96" t="s">
        <v>164</v>
      </c>
      <c r="C45" s="320" t="s">
        <v>730</v>
      </c>
      <c r="D45" s="368" t="s">
        <v>731</v>
      </c>
      <c r="E45" s="315">
        <v>-52</v>
      </c>
      <c r="F45" s="190" t="s">
        <v>721</v>
      </c>
    </row>
    <row r="46" spans="1:6" ht="12.75">
      <c r="A46" s="460"/>
      <c r="B46" s="460"/>
      <c r="C46" s="460" t="s">
        <v>513</v>
      </c>
      <c r="D46" s="460" t="s">
        <v>517</v>
      </c>
      <c r="E46" s="460" t="s">
        <v>37</v>
      </c>
      <c r="F46" s="460" t="s">
        <v>38</v>
      </c>
    </row>
    <row r="47" spans="1:6" ht="14.85" customHeight="1">
      <c r="A47" s="71" t="s">
        <v>167</v>
      </c>
      <c r="B47" s="96" t="s">
        <v>166</v>
      </c>
      <c r="C47" s="326" t="s">
        <v>677</v>
      </c>
      <c r="D47" s="327" t="s">
        <v>678</v>
      </c>
      <c r="E47" s="317" t="s">
        <v>694</v>
      </c>
      <c r="F47" s="325" t="s">
        <v>695</v>
      </c>
    </row>
    <row r="48" spans="1:6" ht="14.85" customHeight="1">
      <c r="A48" s="251" t="s">
        <v>61</v>
      </c>
      <c r="B48" s="96" t="s">
        <v>166</v>
      </c>
      <c r="C48" s="326" t="s">
        <v>732</v>
      </c>
      <c r="D48" s="327" t="s">
        <v>684</v>
      </c>
      <c r="E48" s="374" t="s">
        <v>733</v>
      </c>
      <c r="F48" s="325" t="s">
        <v>734</v>
      </c>
    </row>
    <row r="49" spans="1:6" ht="14.85" customHeight="1">
      <c r="A49" s="251" t="s">
        <v>194</v>
      </c>
      <c r="B49" s="96" t="s">
        <v>166</v>
      </c>
      <c r="C49" s="326" t="s">
        <v>685</v>
      </c>
      <c r="D49" s="327" t="s">
        <v>711</v>
      </c>
      <c r="E49" s="317" t="s">
        <v>735</v>
      </c>
      <c r="F49" s="325" t="s">
        <v>736</v>
      </c>
    </row>
    <row r="50" spans="1:6" ht="14.85" customHeight="1">
      <c r="A50" s="365" t="s">
        <v>516</v>
      </c>
      <c r="B50" s="96" t="s">
        <v>166</v>
      </c>
      <c r="C50" s="97" t="s">
        <v>737</v>
      </c>
      <c r="D50" s="98" t="s">
        <v>732</v>
      </c>
      <c r="E50" s="317" t="s">
        <v>694</v>
      </c>
      <c r="F50" s="325" t="s">
        <v>738</v>
      </c>
    </row>
    <row r="51" spans="1:6" ht="14.85" customHeight="1">
      <c r="A51" s="365" t="s">
        <v>523</v>
      </c>
      <c r="B51" s="96" t="s">
        <v>166</v>
      </c>
      <c r="C51" s="326" t="s">
        <v>739</v>
      </c>
      <c r="D51" s="98" t="s">
        <v>740</v>
      </c>
      <c r="E51" s="317" t="s">
        <v>741</v>
      </c>
      <c r="F51" s="325" t="s">
        <v>742</v>
      </c>
    </row>
    <row r="52" spans="1:6" ht="12.75">
      <c r="A52" s="251" t="s">
        <v>195</v>
      </c>
      <c r="B52" s="96" t="s">
        <v>166</v>
      </c>
      <c r="C52" s="97" t="s">
        <v>743</v>
      </c>
      <c r="D52" s="98" t="s">
        <v>744</v>
      </c>
      <c r="E52" s="375" t="s">
        <v>745</v>
      </c>
      <c r="F52" s="325" t="s">
        <v>746</v>
      </c>
    </row>
    <row r="53" spans="1:6" ht="12.75">
      <c r="A53" s="71" t="s">
        <v>518</v>
      </c>
      <c r="B53" s="96" t="s">
        <v>22</v>
      </c>
      <c r="C53" s="329" t="s">
        <v>747</v>
      </c>
      <c r="D53" s="330" t="s">
        <v>761</v>
      </c>
      <c r="E53" s="331" t="s">
        <v>748</v>
      </c>
      <c r="F53" s="325" t="s">
        <v>23</v>
      </c>
    </row>
    <row r="54" spans="1:6" ht="12.75">
      <c r="A54" s="71" t="s">
        <v>519</v>
      </c>
      <c r="B54" s="96" t="s">
        <v>22</v>
      </c>
      <c r="C54" s="329" t="s">
        <v>749</v>
      </c>
      <c r="D54" s="330" t="s">
        <v>762</v>
      </c>
      <c r="E54" s="331" t="s">
        <v>750</v>
      </c>
      <c r="F54" s="325" t="s">
        <v>23</v>
      </c>
    </row>
    <row r="55" spans="1:6" ht="12.75">
      <c r="A55" s="565" t="s">
        <v>520</v>
      </c>
      <c r="B55" s="91" t="s">
        <v>521</v>
      </c>
      <c r="C55" s="228" t="s">
        <v>751</v>
      </c>
      <c r="D55" s="566" t="s">
        <v>752</v>
      </c>
      <c r="E55" s="567" t="s">
        <v>753</v>
      </c>
      <c r="F55" s="356" t="s">
        <v>754</v>
      </c>
    </row>
    <row r="56" spans="1:6" ht="14.85" customHeight="1">
      <c r="A56" s="547" t="s">
        <v>522</v>
      </c>
      <c r="B56" s="568"/>
      <c r="C56" s="569"/>
      <c r="D56" s="570"/>
      <c r="E56" s="571"/>
      <c r="F56" s="572"/>
    </row>
    <row r="57" spans="1:6" ht="14.85" customHeight="1">
      <c r="A57" s="71" t="s">
        <v>515</v>
      </c>
      <c r="B57" s="96" t="s">
        <v>164</v>
      </c>
      <c r="C57" s="322">
        <v>349</v>
      </c>
      <c r="D57" s="323">
        <v>349</v>
      </c>
      <c r="E57" s="317" t="s">
        <v>98</v>
      </c>
      <c r="F57" s="373" t="s">
        <v>176</v>
      </c>
    </row>
    <row r="58" spans="1:6" ht="14.85" customHeight="1">
      <c r="A58" s="250" t="s">
        <v>193</v>
      </c>
      <c r="B58" s="96" t="s">
        <v>164</v>
      </c>
      <c r="C58" s="97">
        <v>180</v>
      </c>
      <c r="D58" s="98">
        <v>180</v>
      </c>
      <c r="E58" s="317" t="s">
        <v>98</v>
      </c>
      <c r="F58" s="373" t="s">
        <v>176</v>
      </c>
    </row>
    <row r="59" spans="1:6" ht="14.85" customHeight="1">
      <c r="A59" s="250" t="s">
        <v>510</v>
      </c>
      <c r="B59" s="96" t="s">
        <v>164</v>
      </c>
      <c r="C59" s="97">
        <v>169</v>
      </c>
      <c r="D59" s="98">
        <v>169</v>
      </c>
      <c r="E59" s="317" t="s">
        <v>727</v>
      </c>
      <c r="F59" s="373" t="s">
        <v>176</v>
      </c>
    </row>
    <row r="60" spans="1:6" ht="14.85" customHeight="1">
      <c r="A60" s="71" t="s">
        <v>258</v>
      </c>
      <c r="B60" s="96" t="s">
        <v>166</v>
      </c>
      <c r="C60" s="326" t="s">
        <v>685</v>
      </c>
      <c r="D60" s="327" t="s">
        <v>711</v>
      </c>
      <c r="E60" s="328" t="s">
        <v>694</v>
      </c>
      <c r="F60" s="325" t="s">
        <v>712</v>
      </c>
    </row>
    <row r="61" spans="1:6" ht="14.85" customHeight="1">
      <c r="A61" s="251" t="s">
        <v>198</v>
      </c>
      <c r="B61" s="96" t="s">
        <v>166</v>
      </c>
      <c r="C61" s="326" t="s">
        <v>755</v>
      </c>
      <c r="D61" s="327" t="s">
        <v>756</v>
      </c>
      <c r="E61" s="328" t="s">
        <v>735</v>
      </c>
      <c r="F61" s="325" t="s">
        <v>757</v>
      </c>
    </row>
    <row r="62" spans="1:6" ht="14.85" customHeight="1">
      <c r="A62" s="251" t="s">
        <v>197</v>
      </c>
      <c r="B62" s="96" t="s">
        <v>166</v>
      </c>
      <c r="C62" s="97" t="s">
        <v>758</v>
      </c>
      <c r="D62" s="98" t="s">
        <v>759</v>
      </c>
      <c r="E62" s="332" t="s">
        <v>733</v>
      </c>
      <c r="F62" s="325" t="s">
        <v>760</v>
      </c>
    </row>
    <row r="63" spans="1:6" s="10" customFormat="1" ht="14.85" customHeight="1">
      <c r="A63" s="31" t="s">
        <v>528</v>
      </c>
      <c r="B63" s="103"/>
    </row>
    <row r="64" spans="1:6" s="10" customFormat="1" ht="14.85" customHeight="1">
      <c r="A64" s="217" t="s">
        <v>199</v>
      </c>
    </row>
  </sheetData>
  <mergeCells count="5">
    <mergeCell ref="A4:F4"/>
    <mergeCell ref="A29:F29"/>
    <mergeCell ref="A18:E18"/>
    <mergeCell ref="A2:C2"/>
    <mergeCell ref="D2:F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7DFA9F-A690-4721-84A6-0C877885CFB0}">
  <sheetPr codeName="Sheet6">
    <tabColor theme="4"/>
  </sheetPr>
  <dimension ref="A1:S80"/>
  <sheetViews>
    <sheetView showGridLines="0" zoomScale="80" zoomScaleNormal="80" workbookViewId="0"/>
  </sheetViews>
  <sheetFormatPr defaultColWidth="9.140625" defaultRowHeight="14.85" customHeight="1"/>
  <cols>
    <col min="1" max="1" width="59.85546875" style="11" customWidth="1"/>
    <col min="2" max="2" width="13.5703125" style="34" customWidth="1"/>
    <col min="3" max="3" width="19.28515625" style="11" bestFit="1" customWidth="1"/>
    <col min="4" max="4" width="23.42578125" style="11" bestFit="1" customWidth="1"/>
    <col min="5" max="7" width="12.5703125" style="11" customWidth="1"/>
    <col min="8" max="16384" width="9.140625" style="11"/>
  </cols>
  <sheetData>
    <row r="1" spans="1:8" ht="39.950000000000003" customHeight="1">
      <c r="A1" s="78" t="s">
        <v>9</v>
      </c>
      <c r="B1" s="87"/>
      <c r="C1" s="87"/>
      <c r="D1" s="78"/>
      <c r="E1" s="87"/>
      <c r="F1" s="87"/>
      <c r="H1" s="15"/>
    </row>
    <row r="2" spans="1:8" ht="39.950000000000003" customHeight="1" thickBot="1">
      <c r="A2" s="818" t="s">
        <v>1035</v>
      </c>
      <c r="B2" s="818"/>
      <c r="C2" s="818"/>
      <c r="D2" s="818"/>
      <c r="E2" s="818"/>
      <c r="F2" s="818"/>
    </row>
    <row r="3" spans="1:8" ht="14.85" customHeight="1">
      <c r="A3" s="10"/>
      <c r="B3" s="33"/>
      <c r="C3" s="10"/>
      <c r="D3" s="10"/>
      <c r="E3" s="10"/>
    </row>
    <row r="4" spans="1:8" ht="14.85" customHeight="1">
      <c r="A4" s="820" t="s">
        <v>200</v>
      </c>
      <c r="B4" s="820"/>
      <c r="C4" s="820"/>
      <c r="D4" s="820"/>
      <c r="E4" s="820"/>
      <c r="F4" s="820"/>
    </row>
    <row r="5" spans="1:8" s="27" customFormat="1" ht="12.75">
      <c r="A5" s="460"/>
      <c r="B5" s="460"/>
      <c r="C5" s="493" t="s">
        <v>620</v>
      </c>
      <c r="D5" s="493" t="s">
        <v>619</v>
      </c>
      <c r="E5" s="462" t="s">
        <v>37</v>
      </c>
      <c r="F5" s="462" t="s">
        <v>13</v>
      </c>
    </row>
    <row r="6" spans="1:8" ht="14.85" customHeight="1">
      <c r="A6" s="71" t="s">
        <v>14</v>
      </c>
      <c r="B6" s="50" t="s">
        <v>15</v>
      </c>
      <c r="C6" s="54">
        <v>165.6</v>
      </c>
      <c r="D6" s="52">
        <v>134.6</v>
      </c>
      <c r="E6" s="62">
        <v>31</v>
      </c>
      <c r="F6" s="63">
        <v>0.23031203566121844</v>
      </c>
    </row>
    <row r="7" spans="1:8" ht="14.85" customHeight="1">
      <c r="A7" s="71" t="s">
        <v>17</v>
      </c>
      <c r="B7" s="50" t="s">
        <v>15</v>
      </c>
      <c r="C7" s="51">
        <v>48.7</v>
      </c>
      <c r="D7" s="52">
        <v>45.1</v>
      </c>
      <c r="E7" s="60">
        <v>3.6000000000000014</v>
      </c>
      <c r="F7" s="61">
        <v>7.9822616407982286E-2</v>
      </c>
    </row>
    <row r="8" spans="1:8" ht="14.85" customHeight="1">
      <c r="A8" s="71" t="s">
        <v>127</v>
      </c>
      <c r="B8" s="50" t="s">
        <v>15</v>
      </c>
      <c r="C8" s="51">
        <v>92.5</v>
      </c>
      <c r="D8" s="52">
        <v>32.6</v>
      </c>
      <c r="E8" s="60">
        <v>59.9</v>
      </c>
      <c r="F8" s="61">
        <v>1.8374233128834354</v>
      </c>
    </row>
    <row r="9" spans="1:8" ht="14.85" customHeight="1">
      <c r="A9" s="71" t="s">
        <v>25</v>
      </c>
      <c r="B9" s="50" t="s">
        <v>15</v>
      </c>
      <c r="C9" s="51">
        <v>22.5</v>
      </c>
      <c r="D9" s="52">
        <v>22.6</v>
      </c>
      <c r="E9" s="60">
        <v>-0.10000000000000142</v>
      </c>
      <c r="F9" s="61">
        <v>-4.4247787610620093E-3</v>
      </c>
    </row>
    <row r="10" spans="1:8" ht="14.85" customHeight="1">
      <c r="A10" s="71" t="s">
        <v>147</v>
      </c>
      <c r="B10" s="50" t="s">
        <v>15</v>
      </c>
      <c r="C10" s="51">
        <v>66.2</v>
      </c>
      <c r="D10" s="52">
        <v>10</v>
      </c>
      <c r="E10" s="60">
        <v>56.2</v>
      </c>
      <c r="F10" s="61">
        <v>5.62</v>
      </c>
    </row>
    <row r="11" spans="1:8" ht="14.85" customHeight="1">
      <c r="A11" s="71" t="s">
        <v>182</v>
      </c>
      <c r="B11" s="50" t="s">
        <v>15</v>
      </c>
      <c r="C11" s="51">
        <v>71.599999999999994</v>
      </c>
      <c r="D11" s="52">
        <v>33.200000000000003</v>
      </c>
      <c r="E11" s="60">
        <v>38.399999999999991</v>
      </c>
      <c r="F11" s="61">
        <v>1.1566265060240961</v>
      </c>
    </row>
    <row r="12" spans="1:8" ht="14.85" customHeight="1">
      <c r="A12" s="71" t="s">
        <v>21</v>
      </c>
      <c r="B12" s="50" t="s">
        <v>22</v>
      </c>
      <c r="C12" s="84">
        <v>0.4</v>
      </c>
      <c r="D12" s="85">
        <v>0.30599999999999999</v>
      </c>
      <c r="E12" s="86" t="s">
        <v>576</v>
      </c>
      <c r="F12" s="61" t="s">
        <v>23</v>
      </c>
    </row>
    <row r="13" spans="1:8" s="27" customFormat="1" ht="12.75">
      <c r="A13" s="460"/>
      <c r="B13" s="460"/>
      <c r="C13" s="560" t="s">
        <v>543</v>
      </c>
      <c r="D13" s="560" t="s">
        <v>274</v>
      </c>
      <c r="E13" s="561" t="s">
        <v>37</v>
      </c>
      <c r="F13" s="561" t="s">
        <v>183</v>
      </c>
    </row>
    <row r="14" spans="1:8" ht="14.85" customHeight="1">
      <c r="A14" s="71" t="s">
        <v>184</v>
      </c>
      <c r="B14" s="50" t="s">
        <v>15</v>
      </c>
      <c r="C14" s="51">
        <v>1851.6</v>
      </c>
      <c r="D14" s="52">
        <v>1654.6</v>
      </c>
      <c r="E14" s="60">
        <v>196.9</v>
      </c>
      <c r="F14" s="61">
        <v>0.11899999999999999</v>
      </c>
    </row>
    <row r="15" spans="1:8" s="10" customFormat="1" ht="14.85" customHeight="1">
      <c r="A15" s="106"/>
      <c r="B15" s="103"/>
    </row>
    <row r="16" spans="1:8" ht="14.85" customHeight="1">
      <c r="A16" s="10"/>
      <c r="B16" s="33"/>
      <c r="C16" s="10"/>
      <c r="D16" s="10"/>
      <c r="E16" s="10"/>
    </row>
    <row r="17" spans="1:6" ht="14.85" customHeight="1">
      <c r="A17" s="10"/>
      <c r="B17" s="33"/>
      <c r="C17" s="10"/>
      <c r="D17" s="10"/>
      <c r="E17" s="10"/>
    </row>
    <row r="18" spans="1:6" ht="14.85" customHeight="1">
      <c r="A18" s="820" t="s">
        <v>202</v>
      </c>
      <c r="B18" s="820"/>
      <c r="C18" s="820"/>
      <c r="D18" s="820"/>
      <c r="E18" s="820"/>
    </row>
    <row r="19" spans="1:6" ht="14.25">
      <c r="A19" s="460"/>
      <c r="B19" s="466"/>
      <c r="C19" s="466" t="s">
        <v>186</v>
      </c>
      <c r="D19" s="466" t="s">
        <v>11</v>
      </c>
      <c r="E19" s="561" t="s">
        <v>37</v>
      </c>
      <c r="F19" s="561" t="s">
        <v>183</v>
      </c>
    </row>
    <row r="20" spans="1:6" ht="14.85" customHeight="1">
      <c r="A20" s="79" t="s">
        <v>597</v>
      </c>
      <c r="B20" s="88" t="s">
        <v>22</v>
      </c>
      <c r="C20" s="198">
        <v>100</v>
      </c>
      <c r="D20" s="198">
        <v>100</v>
      </c>
      <c r="E20" s="199">
        <v>100</v>
      </c>
      <c r="F20" s="199">
        <v>100</v>
      </c>
    </row>
    <row r="21" spans="1:6" ht="14.85" customHeight="1">
      <c r="A21" s="79" t="s">
        <v>52</v>
      </c>
      <c r="B21" s="88"/>
      <c r="C21" s="66"/>
      <c r="D21" s="66"/>
      <c r="E21" s="67"/>
      <c r="F21" s="67"/>
    </row>
    <row r="22" spans="1:6" ht="14.85" customHeight="1">
      <c r="A22" s="72" t="s">
        <v>203</v>
      </c>
      <c r="B22" s="50" t="s">
        <v>15</v>
      </c>
      <c r="C22" s="89">
        <v>1429</v>
      </c>
      <c r="D22" s="89">
        <v>1345</v>
      </c>
      <c r="E22" s="90">
        <v>84</v>
      </c>
      <c r="F22" s="90">
        <v>6.245353159851301E-2</v>
      </c>
    </row>
    <row r="23" spans="1:6" ht="14.85" customHeight="1">
      <c r="A23" s="72" t="s">
        <v>204</v>
      </c>
      <c r="B23" s="50" t="s">
        <v>22</v>
      </c>
      <c r="C23" s="222" t="s">
        <v>577</v>
      </c>
      <c r="D23" s="222" t="s">
        <v>578</v>
      </c>
      <c r="E23" s="223" t="s">
        <v>635</v>
      </c>
      <c r="F23" s="223" t="s">
        <v>23</v>
      </c>
    </row>
    <row r="24" spans="1:6" ht="14.85" customHeight="1">
      <c r="A24" s="72" t="s">
        <v>190</v>
      </c>
      <c r="B24" s="50" t="s">
        <v>15</v>
      </c>
      <c r="C24" s="224" t="s">
        <v>205</v>
      </c>
      <c r="D24" s="224" t="s">
        <v>579</v>
      </c>
      <c r="E24" s="225">
        <v>7.1000000000000085</v>
      </c>
      <c r="F24" s="225">
        <v>0.10471976401179954</v>
      </c>
    </row>
    <row r="25" spans="1:6" ht="14.85" customHeight="1">
      <c r="A25" s="72" t="s">
        <v>206</v>
      </c>
      <c r="B25" s="50" t="s">
        <v>15</v>
      </c>
      <c r="C25" s="83">
        <v>28</v>
      </c>
      <c r="D25" s="83">
        <v>28</v>
      </c>
      <c r="E25" s="128">
        <v>0</v>
      </c>
      <c r="F25" s="128">
        <v>0</v>
      </c>
    </row>
    <row r="26" spans="1:6" ht="27">
      <c r="A26" s="72" t="s">
        <v>207</v>
      </c>
      <c r="B26" s="50" t="s">
        <v>15</v>
      </c>
      <c r="C26" s="333" t="s">
        <v>580</v>
      </c>
      <c r="D26" s="224" t="s">
        <v>581</v>
      </c>
      <c r="E26" s="225">
        <v>1.164000000000001</v>
      </c>
      <c r="F26" s="225">
        <v>0.31570382424735588</v>
      </c>
    </row>
    <row r="27" spans="1:6" ht="14.85" customHeight="1">
      <c r="A27" s="79" t="s">
        <v>208</v>
      </c>
      <c r="B27" s="88"/>
      <c r="C27" s="226"/>
      <c r="D27" s="226"/>
      <c r="E27" s="227"/>
      <c r="F27" s="227"/>
    </row>
    <row r="28" spans="1:6" ht="14.85" customHeight="1">
      <c r="A28" s="72" t="s">
        <v>203</v>
      </c>
      <c r="B28" s="50" t="s">
        <v>15</v>
      </c>
      <c r="C28" s="89">
        <v>1183</v>
      </c>
      <c r="D28" s="89">
        <v>1097</v>
      </c>
      <c r="E28" s="90">
        <v>86</v>
      </c>
      <c r="F28" s="90">
        <v>7.8395624430264363E-2</v>
      </c>
    </row>
    <row r="29" spans="1:6" ht="14.85" customHeight="1">
      <c r="A29" s="72" t="s">
        <v>189</v>
      </c>
      <c r="B29" s="50" t="s">
        <v>22</v>
      </c>
      <c r="C29" s="222" t="s">
        <v>582</v>
      </c>
      <c r="D29" s="222" t="s">
        <v>583</v>
      </c>
      <c r="E29" s="223" t="s">
        <v>635</v>
      </c>
      <c r="F29" s="223" t="s">
        <v>23</v>
      </c>
    </row>
    <row r="30" spans="1:6" ht="14.85" customHeight="1">
      <c r="A30" s="72" t="s">
        <v>190</v>
      </c>
      <c r="B30" s="50" t="s">
        <v>15</v>
      </c>
      <c r="C30" s="224" t="s">
        <v>584</v>
      </c>
      <c r="D30" s="224" t="s">
        <v>585</v>
      </c>
      <c r="E30" s="225">
        <v>6</v>
      </c>
      <c r="F30" s="225">
        <v>0.10256410256410256</v>
      </c>
    </row>
    <row r="31" spans="1:6" ht="14.85" customHeight="1">
      <c r="A31" s="197" t="s">
        <v>209</v>
      </c>
      <c r="B31" s="50" t="s">
        <v>15</v>
      </c>
      <c r="C31" s="238">
        <v>28</v>
      </c>
      <c r="D31" s="238">
        <v>28</v>
      </c>
      <c r="E31" s="128">
        <v>0</v>
      </c>
      <c r="F31" s="128">
        <v>0</v>
      </c>
    </row>
    <row r="32" spans="1:6" ht="27">
      <c r="A32" s="72" t="s">
        <v>207</v>
      </c>
      <c r="B32" s="50" t="s">
        <v>15</v>
      </c>
      <c r="C32" s="224">
        <v>4.5</v>
      </c>
      <c r="D32" s="224" t="s">
        <v>586</v>
      </c>
      <c r="E32" s="225">
        <v>1.1490000000000005</v>
      </c>
      <c r="F32" s="225">
        <v>0.34660633484162912</v>
      </c>
    </row>
    <row r="33" spans="1:6" ht="14.85" customHeight="1">
      <c r="A33" s="79" t="s">
        <v>210</v>
      </c>
      <c r="B33" s="88"/>
      <c r="C33" s="226"/>
      <c r="D33" s="226"/>
      <c r="E33" s="227"/>
      <c r="F33" s="227"/>
    </row>
    <row r="34" spans="1:6" ht="14.85" customHeight="1">
      <c r="A34" s="72" t="s">
        <v>203</v>
      </c>
      <c r="B34" s="50" t="s">
        <v>15</v>
      </c>
      <c r="C34" s="89">
        <v>246</v>
      </c>
      <c r="D34" s="89">
        <v>248</v>
      </c>
      <c r="E34" s="90">
        <v>-2</v>
      </c>
      <c r="F34" s="90">
        <v>-8.0645161290322578E-3</v>
      </c>
    </row>
    <row r="35" spans="1:6" ht="14.85" customHeight="1">
      <c r="A35" s="72" t="s">
        <v>189</v>
      </c>
      <c r="B35" s="50" t="s">
        <v>22</v>
      </c>
      <c r="C35" s="222" t="s">
        <v>587</v>
      </c>
      <c r="D35" s="222" t="s">
        <v>588</v>
      </c>
      <c r="E35" s="223" t="s">
        <v>635</v>
      </c>
      <c r="F35" s="223" t="s">
        <v>23</v>
      </c>
    </row>
    <row r="36" spans="1:6" ht="14.85" customHeight="1">
      <c r="A36" s="72" t="s">
        <v>190</v>
      </c>
      <c r="B36" s="50" t="s">
        <v>15</v>
      </c>
      <c r="C36" s="224" t="s">
        <v>590</v>
      </c>
      <c r="D36" s="224" t="s">
        <v>591</v>
      </c>
      <c r="E36" s="225">
        <v>1.0999999999999996</v>
      </c>
      <c r="F36" s="225">
        <v>0.11827956989247307</v>
      </c>
    </row>
    <row r="37" spans="1:6" ht="27">
      <c r="A37" s="72" t="s">
        <v>978</v>
      </c>
      <c r="B37" s="50" t="s">
        <v>15</v>
      </c>
      <c r="C37" s="333" t="s">
        <v>592</v>
      </c>
      <c r="D37" s="224" t="s">
        <v>593</v>
      </c>
      <c r="E37" s="225">
        <v>1.5000000000000013E-2</v>
      </c>
      <c r="F37" s="225">
        <v>4.0322580645161324E-2</v>
      </c>
    </row>
    <row r="38" spans="1:6" ht="14.85" customHeight="1">
      <c r="A38" s="106" t="s">
        <v>211</v>
      </c>
      <c r="B38" s="33"/>
      <c r="C38" s="10"/>
      <c r="D38" s="10"/>
      <c r="E38" s="10"/>
    </row>
    <row r="39" spans="1:6" ht="14.85" customHeight="1">
      <c r="A39" s="31" t="s">
        <v>212</v>
      </c>
      <c r="B39" s="33"/>
      <c r="C39" s="10"/>
      <c r="D39" s="10"/>
      <c r="E39" s="10"/>
    </row>
    <row r="40" spans="1:6" ht="14.85" customHeight="1">
      <c r="A40" s="31"/>
      <c r="B40" s="33"/>
      <c r="C40" s="10"/>
      <c r="D40" s="10"/>
      <c r="E40" s="10"/>
    </row>
    <row r="41" spans="1:6" ht="14.85" customHeight="1">
      <c r="A41" s="262"/>
      <c r="B41" s="33"/>
      <c r="C41" s="10"/>
      <c r="D41" s="10"/>
      <c r="E41" s="10"/>
    </row>
    <row r="42" spans="1:6" ht="14.85" customHeight="1">
      <c r="A42" s="12"/>
      <c r="B42" s="33"/>
      <c r="C42" s="10"/>
      <c r="D42" s="10"/>
      <c r="E42" s="10"/>
    </row>
    <row r="43" spans="1:6" ht="14.85" customHeight="1">
      <c r="A43" s="18"/>
    </row>
    <row r="44" spans="1:6" ht="14.85" customHeight="1">
      <c r="A44" s="820" t="s">
        <v>213</v>
      </c>
      <c r="B44" s="820"/>
      <c r="C44" s="820"/>
      <c r="D44" s="820"/>
      <c r="E44" s="820"/>
      <c r="F44" s="820"/>
    </row>
    <row r="45" spans="1:6" s="27" customFormat="1" ht="12.75">
      <c r="A45" s="460"/>
      <c r="B45" s="460"/>
      <c r="C45" s="460" t="s">
        <v>620</v>
      </c>
      <c r="D45" s="460" t="s">
        <v>619</v>
      </c>
      <c r="E45" s="462" t="s">
        <v>37</v>
      </c>
      <c r="F45" s="462" t="s">
        <v>13</v>
      </c>
    </row>
    <row r="46" spans="1:6" s="18" customFormat="1" ht="14.85" customHeight="1">
      <c r="A46" s="79" t="s">
        <v>272</v>
      </c>
      <c r="B46" s="88"/>
      <c r="C46" s="66"/>
      <c r="D46" s="67"/>
      <c r="E46" s="68"/>
      <c r="F46" s="69"/>
    </row>
    <row r="47" spans="1:6" ht="14.85" customHeight="1">
      <c r="A47" s="71" t="s">
        <v>214</v>
      </c>
      <c r="B47" s="50" t="s">
        <v>166</v>
      </c>
      <c r="C47" s="334" t="s">
        <v>701</v>
      </c>
      <c r="D47" s="335" t="s">
        <v>702</v>
      </c>
      <c r="E47" s="336" t="s">
        <v>703</v>
      </c>
      <c r="F47" s="61" t="s">
        <v>704</v>
      </c>
    </row>
    <row r="48" spans="1:6" ht="14.85" customHeight="1">
      <c r="A48" s="250" t="s">
        <v>215</v>
      </c>
      <c r="B48" s="50" t="s">
        <v>166</v>
      </c>
      <c r="C48" s="334" t="s">
        <v>763</v>
      </c>
      <c r="D48" s="335" t="s">
        <v>764</v>
      </c>
      <c r="E48" s="337" t="s">
        <v>733</v>
      </c>
      <c r="F48" s="61" t="s">
        <v>765</v>
      </c>
    </row>
    <row r="49" spans="1:6" ht="14.85" customHeight="1">
      <c r="A49" s="250" t="s">
        <v>216</v>
      </c>
      <c r="B49" s="50" t="s">
        <v>166</v>
      </c>
      <c r="C49" s="334" t="s">
        <v>766</v>
      </c>
      <c r="D49" s="335" t="s">
        <v>767</v>
      </c>
      <c r="E49" s="336" t="s">
        <v>768</v>
      </c>
      <c r="F49" s="61" t="s">
        <v>769</v>
      </c>
    </row>
    <row r="50" spans="1:6" ht="14.85" customHeight="1">
      <c r="A50" s="71" t="s">
        <v>217</v>
      </c>
      <c r="B50" s="50" t="s">
        <v>218</v>
      </c>
      <c r="C50" s="388">
        <v>128</v>
      </c>
      <c r="D50" s="389">
        <v>127</v>
      </c>
      <c r="E50" s="390">
        <v>1</v>
      </c>
      <c r="F50" s="61" t="s">
        <v>770</v>
      </c>
    </row>
    <row r="51" spans="1:6" ht="14.85" customHeight="1">
      <c r="A51" s="71" t="s">
        <v>525</v>
      </c>
      <c r="B51" s="50" t="s">
        <v>22</v>
      </c>
      <c r="C51" s="84" t="s">
        <v>771</v>
      </c>
      <c r="D51" s="85" t="s">
        <v>772</v>
      </c>
      <c r="E51" s="338" t="s">
        <v>773</v>
      </c>
      <c r="F51" s="86" t="s">
        <v>23</v>
      </c>
    </row>
    <row r="52" spans="1:6" ht="14.85" customHeight="1">
      <c r="A52" s="71" t="s">
        <v>219</v>
      </c>
      <c r="B52" s="50" t="s">
        <v>220</v>
      </c>
      <c r="C52" s="89" t="s">
        <v>774</v>
      </c>
      <c r="D52" s="90" t="s">
        <v>775</v>
      </c>
      <c r="E52" s="339">
        <v>25</v>
      </c>
      <c r="F52" s="340" t="s">
        <v>717</v>
      </c>
    </row>
    <row r="53" spans="1:6" ht="14.85" customHeight="1">
      <c r="A53" s="251" t="s">
        <v>221</v>
      </c>
      <c r="B53" s="50" t="s">
        <v>220</v>
      </c>
      <c r="C53" s="341">
        <v>42</v>
      </c>
      <c r="D53" s="342">
        <v>18</v>
      </c>
      <c r="E53" s="338">
        <v>25</v>
      </c>
      <c r="F53" s="343" t="s">
        <v>776</v>
      </c>
    </row>
    <row r="54" spans="1:6" ht="14.85" customHeight="1">
      <c r="A54" s="250" t="s">
        <v>222</v>
      </c>
      <c r="B54" s="50" t="s">
        <v>164</v>
      </c>
      <c r="C54" s="341" t="s">
        <v>777</v>
      </c>
      <c r="D54" s="342">
        <v>851</v>
      </c>
      <c r="E54" s="338" t="s">
        <v>778</v>
      </c>
      <c r="F54" s="343" t="s">
        <v>779</v>
      </c>
    </row>
    <row r="55" spans="1:6" ht="14.85" customHeight="1">
      <c r="A55" s="71" t="s">
        <v>223</v>
      </c>
      <c r="B55" s="50" t="s">
        <v>220</v>
      </c>
      <c r="C55" s="379" t="s">
        <v>780</v>
      </c>
      <c r="D55" s="380" t="s">
        <v>781</v>
      </c>
      <c r="E55" s="381" t="s">
        <v>782</v>
      </c>
      <c r="F55" s="61" t="s">
        <v>783</v>
      </c>
    </row>
    <row r="56" spans="1:6" ht="14.85" customHeight="1">
      <c r="A56" s="71" t="s">
        <v>224</v>
      </c>
      <c r="B56" s="50" t="s">
        <v>220</v>
      </c>
      <c r="C56" s="382" t="s">
        <v>784</v>
      </c>
      <c r="D56" s="383" t="s">
        <v>785</v>
      </c>
      <c r="E56" s="384" t="s">
        <v>786</v>
      </c>
      <c r="F56" s="346" t="s">
        <v>787</v>
      </c>
    </row>
    <row r="57" spans="1:6" ht="14.85" customHeight="1">
      <c r="A57" s="71" t="s">
        <v>225</v>
      </c>
      <c r="B57" s="50" t="s">
        <v>164</v>
      </c>
      <c r="C57" s="341">
        <v>148</v>
      </c>
      <c r="D57" s="342">
        <v>127</v>
      </c>
      <c r="E57" s="338">
        <v>20</v>
      </c>
      <c r="F57" s="343" t="s">
        <v>788</v>
      </c>
    </row>
    <row r="58" spans="1:6" ht="14.85" customHeight="1">
      <c r="A58" s="71" t="s">
        <v>226</v>
      </c>
      <c r="B58" s="50" t="s">
        <v>227</v>
      </c>
      <c r="C58" s="341">
        <v>51</v>
      </c>
      <c r="D58" s="342">
        <v>48</v>
      </c>
      <c r="E58" s="338">
        <v>3</v>
      </c>
      <c r="F58" s="343" t="s">
        <v>789</v>
      </c>
    </row>
    <row r="59" spans="1:6" ht="14.85" customHeight="1">
      <c r="A59" s="71" t="s">
        <v>171</v>
      </c>
      <c r="B59" s="50" t="s">
        <v>526</v>
      </c>
      <c r="C59" s="344" t="s">
        <v>681</v>
      </c>
      <c r="D59" s="345" t="s">
        <v>682</v>
      </c>
      <c r="E59" s="336" t="s">
        <v>705</v>
      </c>
      <c r="F59" s="343" t="s">
        <v>706</v>
      </c>
    </row>
    <row r="60" spans="1:6" ht="14.85" customHeight="1">
      <c r="A60" s="71" t="s">
        <v>173</v>
      </c>
      <c r="B60" s="50" t="s">
        <v>174</v>
      </c>
      <c r="C60" s="385">
        <v>19</v>
      </c>
      <c r="D60" s="386">
        <v>105</v>
      </c>
      <c r="E60" s="387">
        <v>-87</v>
      </c>
      <c r="F60" s="347" t="s">
        <v>710</v>
      </c>
    </row>
    <row r="61" spans="1:6" ht="14.85" customHeight="1">
      <c r="A61" s="71" t="s">
        <v>228</v>
      </c>
      <c r="B61" s="50" t="s">
        <v>220</v>
      </c>
      <c r="C61" s="385">
        <v>340</v>
      </c>
      <c r="D61" s="361" t="s">
        <v>727</v>
      </c>
      <c r="E61" s="387">
        <v>340</v>
      </c>
      <c r="F61" s="347" t="s">
        <v>176</v>
      </c>
    </row>
    <row r="62" spans="1:6" ht="14.85" customHeight="1">
      <c r="A62" s="495" t="s">
        <v>524</v>
      </c>
      <c r="B62" s="573" t="s">
        <v>166</v>
      </c>
      <c r="C62" s="574" t="s">
        <v>790</v>
      </c>
      <c r="D62" s="575" t="s">
        <v>790</v>
      </c>
      <c r="E62" s="576" t="s">
        <v>791</v>
      </c>
      <c r="F62" s="347" t="s">
        <v>792</v>
      </c>
    </row>
    <row r="63" spans="1:6" s="18" customFormat="1" ht="14.85" customHeight="1">
      <c r="A63" s="547" t="s">
        <v>178</v>
      </c>
      <c r="B63" s="577"/>
      <c r="C63" s="578"/>
      <c r="D63" s="579"/>
      <c r="E63" s="580"/>
      <c r="F63" s="581"/>
    </row>
    <row r="64" spans="1:6" ht="14.85" customHeight="1">
      <c r="A64" s="71" t="s">
        <v>179</v>
      </c>
      <c r="B64" s="50" t="s">
        <v>166</v>
      </c>
      <c r="C64" s="344" t="s">
        <v>689</v>
      </c>
      <c r="D64" s="345" t="s">
        <v>690</v>
      </c>
      <c r="E64" s="336" t="s">
        <v>715</v>
      </c>
      <c r="F64" s="343" t="s">
        <v>700</v>
      </c>
    </row>
    <row r="65" spans="1:19" ht="14.85" customHeight="1">
      <c r="A65" s="250" t="s">
        <v>215</v>
      </c>
      <c r="B65" s="50" t="s">
        <v>166</v>
      </c>
      <c r="C65" s="344" t="s">
        <v>793</v>
      </c>
      <c r="D65" s="345" t="s">
        <v>794</v>
      </c>
      <c r="E65" s="336" t="s">
        <v>795</v>
      </c>
      <c r="F65" s="343" t="s">
        <v>796</v>
      </c>
    </row>
    <row r="66" spans="1:19" ht="14.85" customHeight="1">
      <c r="A66" s="250" t="s">
        <v>216</v>
      </c>
      <c r="B66" s="50" t="s">
        <v>166</v>
      </c>
      <c r="C66" s="344" t="s">
        <v>797</v>
      </c>
      <c r="D66" s="345" t="s">
        <v>798</v>
      </c>
      <c r="E66" s="336" t="s">
        <v>799</v>
      </c>
      <c r="F66" s="343" t="s">
        <v>800</v>
      </c>
    </row>
    <row r="67" spans="1:19" ht="14.85" customHeight="1">
      <c r="A67" s="71" t="s">
        <v>217</v>
      </c>
      <c r="B67" s="50" t="s">
        <v>218</v>
      </c>
      <c r="C67" s="341">
        <v>10</v>
      </c>
      <c r="D67" s="342">
        <v>10</v>
      </c>
      <c r="E67" s="338">
        <v>0</v>
      </c>
      <c r="F67" s="343" t="s">
        <v>801</v>
      </c>
    </row>
    <row r="68" spans="1:19" ht="14.85" customHeight="1">
      <c r="A68" s="71" t="s">
        <v>525</v>
      </c>
      <c r="B68" s="50" t="s">
        <v>22</v>
      </c>
      <c r="C68" s="348" t="s">
        <v>802</v>
      </c>
      <c r="D68" s="318" t="s">
        <v>717</v>
      </c>
      <c r="E68" s="349" t="s">
        <v>803</v>
      </c>
      <c r="F68" s="350" t="s">
        <v>23</v>
      </c>
    </row>
    <row r="69" spans="1:19" ht="14.85" customHeight="1">
      <c r="A69" s="71" t="s">
        <v>219</v>
      </c>
      <c r="B69" s="50" t="s">
        <v>220</v>
      </c>
      <c r="C69" s="341">
        <v>624</v>
      </c>
      <c r="D69" s="342">
        <v>620</v>
      </c>
      <c r="E69" s="338">
        <v>4</v>
      </c>
      <c r="F69" s="343" t="s">
        <v>804</v>
      </c>
    </row>
    <row r="70" spans="1:19" ht="14.85" customHeight="1">
      <c r="A70" s="71" t="s">
        <v>229</v>
      </c>
      <c r="B70" s="50" t="s">
        <v>220</v>
      </c>
      <c r="C70" s="376" t="s">
        <v>805</v>
      </c>
      <c r="D70" s="377" t="s">
        <v>669</v>
      </c>
      <c r="E70" s="378" t="s">
        <v>806</v>
      </c>
      <c r="F70" s="61" t="s">
        <v>807</v>
      </c>
    </row>
    <row r="71" spans="1:19" ht="14.85" customHeight="1">
      <c r="A71" s="71" t="s">
        <v>226</v>
      </c>
      <c r="B71" s="50" t="s">
        <v>227</v>
      </c>
      <c r="C71" s="341">
        <v>59</v>
      </c>
      <c r="D71" s="342">
        <v>57</v>
      </c>
      <c r="E71" s="338">
        <v>2</v>
      </c>
      <c r="F71" s="343" t="s">
        <v>808</v>
      </c>
    </row>
    <row r="72" spans="1:19" ht="14.85" customHeight="1">
      <c r="A72" s="71" t="s">
        <v>171</v>
      </c>
      <c r="B72" s="50" t="s">
        <v>526</v>
      </c>
      <c r="C72" s="351" t="s">
        <v>809</v>
      </c>
      <c r="D72" s="352" t="s">
        <v>809</v>
      </c>
      <c r="E72" s="353" t="s">
        <v>810</v>
      </c>
      <c r="F72" s="343" t="s">
        <v>811</v>
      </c>
    </row>
    <row r="73" spans="1:19" s="10" customFormat="1" ht="14.85" customHeight="1">
      <c r="A73" s="495" t="s">
        <v>173</v>
      </c>
      <c r="B73" s="573" t="s">
        <v>174</v>
      </c>
      <c r="C73" s="574" t="s">
        <v>744</v>
      </c>
      <c r="D73" s="582" t="s">
        <v>759</v>
      </c>
      <c r="E73" s="576" t="s">
        <v>812</v>
      </c>
      <c r="F73" s="347" t="s">
        <v>813</v>
      </c>
      <c r="L73" s="202"/>
      <c r="P73" s="203"/>
      <c r="Q73" s="203"/>
      <c r="R73" s="203"/>
      <c r="S73" s="203"/>
    </row>
    <row r="74" spans="1:19" s="30" customFormat="1" ht="14.85" customHeight="1">
      <c r="A74" s="547" t="s">
        <v>230</v>
      </c>
      <c r="B74" s="577"/>
      <c r="C74" s="578"/>
      <c r="D74" s="579"/>
      <c r="E74" s="580"/>
      <c r="F74" s="581"/>
      <c r="J74" s="10"/>
      <c r="P74" s="203"/>
      <c r="Q74" s="203"/>
      <c r="R74" s="203"/>
      <c r="S74" s="203"/>
    </row>
    <row r="75" spans="1:19" ht="14.85" customHeight="1">
      <c r="A75" s="583" t="s">
        <v>231</v>
      </c>
      <c r="B75" s="584" t="s">
        <v>22</v>
      </c>
      <c r="C75" s="585" t="s">
        <v>814</v>
      </c>
      <c r="D75" s="586" t="s">
        <v>816</v>
      </c>
      <c r="E75" s="587" t="s">
        <v>815</v>
      </c>
      <c r="F75" s="588" t="s">
        <v>23</v>
      </c>
    </row>
    <row r="76" spans="1:19" ht="14.85" customHeight="1">
      <c r="A76" s="183" t="s">
        <v>527</v>
      </c>
      <c r="B76" s="33"/>
      <c r="C76" s="10"/>
      <c r="D76" s="10"/>
      <c r="E76" s="10"/>
    </row>
    <row r="77" spans="1:19" ht="14.85" customHeight="1">
      <c r="A77" s="183"/>
      <c r="B77" s="33"/>
      <c r="C77" s="10"/>
      <c r="D77" s="10"/>
      <c r="E77" s="10"/>
    </row>
    <row r="78" spans="1:19" ht="14.85" customHeight="1">
      <c r="A78" s="183"/>
      <c r="B78" s="33"/>
      <c r="C78" s="10"/>
      <c r="D78" s="10"/>
      <c r="E78" s="10"/>
    </row>
    <row r="79" spans="1:19" ht="14.85" customHeight="1">
      <c r="A79" s="183"/>
      <c r="B79" s="33"/>
      <c r="C79" s="10"/>
      <c r="D79" s="10"/>
      <c r="E79" s="10"/>
    </row>
    <row r="80" spans="1:19" ht="14.85" customHeight="1">
      <c r="A80" s="183"/>
    </row>
  </sheetData>
  <mergeCells count="5">
    <mergeCell ref="A18:E18"/>
    <mergeCell ref="A44:F44"/>
    <mergeCell ref="A4:F4"/>
    <mergeCell ref="A2:C2"/>
    <mergeCell ref="D2:F2"/>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E1E3E-7CDE-49CF-84D2-39C8FC657E3D}">
  <sheetPr codeName="Sheet8">
    <tabColor rgb="FF4057E3"/>
  </sheetPr>
  <dimension ref="A1:H44"/>
  <sheetViews>
    <sheetView zoomScale="80" zoomScaleNormal="80" workbookViewId="0"/>
  </sheetViews>
  <sheetFormatPr defaultColWidth="9.140625" defaultRowHeight="14.85" customHeight="1"/>
  <cols>
    <col min="1" max="1" width="65.42578125" style="11" customWidth="1"/>
    <col min="2" max="2" width="13.5703125" style="34" customWidth="1"/>
    <col min="3" max="3" width="18.140625" style="11" bestFit="1" customWidth="1"/>
    <col min="4" max="4" width="22" style="11" bestFit="1" customWidth="1"/>
    <col min="5" max="6" width="13.5703125" style="11" customWidth="1"/>
    <col min="7" max="8" width="9.85546875" style="11" customWidth="1"/>
    <col min="9" max="16384" width="9.140625" style="11"/>
  </cols>
  <sheetData>
    <row r="1" spans="1:8" ht="39.950000000000003" customHeight="1">
      <c r="A1" s="78" t="s">
        <v>9</v>
      </c>
      <c r="B1" s="87"/>
      <c r="C1" s="87"/>
      <c r="D1" s="78"/>
      <c r="E1" s="87"/>
      <c r="F1" s="87"/>
      <c r="H1" s="15"/>
    </row>
    <row r="2" spans="1:8" ht="39.950000000000003" customHeight="1" thickBot="1">
      <c r="A2" s="818" t="s">
        <v>990</v>
      </c>
      <c r="B2" s="818"/>
      <c r="C2" s="818"/>
      <c r="D2" s="818"/>
      <c r="E2" s="818"/>
      <c r="F2" s="818"/>
    </row>
    <row r="3" spans="1:8" ht="14.85" customHeight="1">
      <c r="A3" s="10"/>
      <c r="B3" s="10"/>
      <c r="C3" s="10"/>
      <c r="D3" s="10"/>
      <c r="E3" s="10"/>
    </row>
    <row r="4" spans="1:8" ht="14.85" customHeight="1">
      <c r="A4" s="820" t="s">
        <v>991</v>
      </c>
      <c r="B4" s="820"/>
      <c r="C4" s="820"/>
      <c r="D4" s="820"/>
      <c r="E4" s="820"/>
      <c r="F4" s="820"/>
    </row>
    <row r="5" spans="1:8" s="27" customFormat="1" ht="12.75">
      <c r="A5" s="460"/>
      <c r="B5" s="460"/>
      <c r="C5" s="460" t="s">
        <v>620</v>
      </c>
      <c r="D5" s="460" t="s">
        <v>619</v>
      </c>
      <c r="E5" s="462" t="s">
        <v>37</v>
      </c>
      <c r="F5" s="462" t="s">
        <v>13</v>
      </c>
    </row>
    <row r="6" spans="1:8" ht="14.85" customHeight="1">
      <c r="A6" s="71" t="s">
        <v>14</v>
      </c>
      <c r="B6" s="50" t="s">
        <v>15</v>
      </c>
      <c r="C6" s="54">
        <v>14.5</v>
      </c>
      <c r="D6" s="55">
        <v>72.400000000000006</v>
      </c>
      <c r="E6" s="62">
        <v>-57.900000000000006</v>
      </c>
      <c r="F6" s="63">
        <v>-0.79972375690607733</v>
      </c>
    </row>
    <row r="7" spans="1:8" ht="14.85" customHeight="1">
      <c r="A7" s="71" t="s">
        <v>17</v>
      </c>
      <c r="B7" s="50" t="s">
        <v>15</v>
      </c>
      <c r="C7" s="51">
        <v>28.6</v>
      </c>
      <c r="D7" s="52">
        <v>4.9000000000000004</v>
      </c>
      <c r="E7" s="60">
        <v>23.700000000000003</v>
      </c>
      <c r="F7" s="61">
        <v>4.8367346938775508</v>
      </c>
    </row>
    <row r="8" spans="1:8" ht="14.85" customHeight="1">
      <c r="A8" s="71" t="s">
        <v>127</v>
      </c>
      <c r="B8" s="50" t="s">
        <v>15</v>
      </c>
      <c r="C8" s="51">
        <v>28.6</v>
      </c>
      <c r="D8" s="52">
        <v>4.9000000000000004</v>
      </c>
      <c r="E8" s="60">
        <v>23.700000000000003</v>
      </c>
      <c r="F8" s="61">
        <v>4.8367346938775508</v>
      </c>
    </row>
    <row r="9" spans="1:8" ht="14.85" customHeight="1">
      <c r="A9" s="71" t="s">
        <v>25</v>
      </c>
      <c r="B9" s="50" t="s">
        <v>15</v>
      </c>
      <c r="C9" s="51">
        <v>25.6</v>
      </c>
      <c r="D9" s="52">
        <v>1.9</v>
      </c>
      <c r="E9" s="60">
        <v>23.700000000000003</v>
      </c>
      <c r="F9" s="61">
        <v>12.473684210526319</v>
      </c>
    </row>
    <row r="10" spans="1:8" ht="14.85" customHeight="1">
      <c r="A10" s="71" t="s">
        <v>147</v>
      </c>
      <c r="B10" s="50" t="s">
        <v>15</v>
      </c>
      <c r="C10" s="51">
        <v>25.6</v>
      </c>
      <c r="D10" s="52">
        <v>1.9</v>
      </c>
      <c r="E10" s="60">
        <v>23.700000000000003</v>
      </c>
      <c r="F10" s="61">
        <v>12.473684210526319</v>
      </c>
    </row>
    <row r="11" spans="1:8" ht="14.85" customHeight="1">
      <c r="A11" s="71" t="s">
        <v>182</v>
      </c>
      <c r="B11" s="50" t="s">
        <v>15</v>
      </c>
      <c r="C11" s="51">
        <v>0.3</v>
      </c>
      <c r="D11" s="52">
        <v>0.3</v>
      </c>
      <c r="E11" s="249">
        <v>0</v>
      </c>
      <c r="F11" s="190">
        <v>0</v>
      </c>
    </row>
    <row r="12" spans="1:8" ht="14.85" customHeight="1">
      <c r="A12" s="71" t="s">
        <v>21</v>
      </c>
      <c r="B12" s="50" t="s">
        <v>22</v>
      </c>
      <c r="C12" s="84">
        <v>1.9710000000000001</v>
      </c>
      <c r="D12" s="85">
        <v>6.8000000000000005E-2</v>
      </c>
      <c r="E12" s="86" t="s">
        <v>600</v>
      </c>
      <c r="F12" s="61" t="s">
        <v>23</v>
      </c>
    </row>
    <row r="13" spans="1:8" s="27" customFormat="1" ht="25.5">
      <c r="A13" s="460"/>
      <c r="B13" s="460"/>
      <c r="C13" s="464" t="s">
        <v>951</v>
      </c>
      <c r="D13" s="464" t="s">
        <v>952</v>
      </c>
      <c r="E13" s="561" t="s">
        <v>37</v>
      </c>
      <c r="F13" s="561" t="s">
        <v>183</v>
      </c>
    </row>
    <row r="14" spans="1:8" ht="14.85" customHeight="1">
      <c r="A14" s="71" t="s">
        <v>184</v>
      </c>
      <c r="B14" s="50" t="s">
        <v>15</v>
      </c>
      <c r="C14" s="51">
        <v>284.89999999999998</v>
      </c>
      <c r="D14" s="52">
        <v>288.89999999999998</v>
      </c>
      <c r="E14" s="60">
        <v>-4</v>
      </c>
      <c r="F14" s="61">
        <v>-1.3845621322256838E-2</v>
      </c>
    </row>
    <row r="15" spans="1:8" ht="14.85" customHeight="1">
      <c r="A15" s="441" t="s">
        <v>638</v>
      </c>
      <c r="B15" s="91"/>
      <c r="C15" s="93"/>
      <c r="D15" s="93"/>
      <c r="E15" s="94"/>
      <c r="F15" s="93"/>
    </row>
    <row r="16" spans="1:8" ht="14.85" customHeight="1">
      <c r="A16" s="441" t="s">
        <v>639</v>
      </c>
      <c r="B16" s="11"/>
    </row>
    <row r="17" spans="1:6" ht="14.85" customHeight="1">
      <c r="A17" s="13"/>
      <c r="B17" s="11"/>
    </row>
    <row r="18" spans="1:6" ht="14.85" customHeight="1">
      <c r="A18" s="820" t="s">
        <v>636</v>
      </c>
      <c r="B18" s="820"/>
      <c r="C18" s="820"/>
      <c r="D18" s="820"/>
      <c r="E18" s="820"/>
      <c r="F18" s="820"/>
    </row>
    <row r="19" spans="1:6" s="27" customFormat="1" ht="12.75">
      <c r="A19" s="460"/>
      <c r="B19" s="460"/>
      <c r="C19" s="460" t="s">
        <v>620</v>
      </c>
      <c r="D19" s="460" t="s">
        <v>619</v>
      </c>
      <c r="E19" s="462" t="s">
        <v>37</v>
      </c>
      <c r="F19" s="462" t="s">
        <v>201</v>
      </c>
    </row>
    <row r="20" spans="1:6" ht="14.85" customHeight="1">
      <c r="A20" s="71" t="s">
        <v>233</v>
      </c>
      <c r="B20" s="50" t="s">
        <v>164</v>
      </c>
      <c r="C20" s="107" t="s">
        <v>817</v>
      </c>
      <c r="D20" s="108" t="s">
        <v>818</v>
      </c>
      <c r="E20" s="641" t="s">
        <v>819</v>
      </c>
      <c r="F20" s="63" t="s">
        <v>176</v>
      </c>
    </row>
    <row r="21" spans="1:6" ht="14.85" customHeight="1">
      <c r="A21" s="71" t="s">
        <v>234</v>
      </c>
      <c r="B21" s="50" t="s">
        <v>164</v>
      </c>
      <c r="C21" s="107">
        <v>891</v>
      </c>
      <c r="D21" s="108">
        <v>891</v>
      </c>
      <c r="E21" s="641" t="s">
        <v>98</v>
      </c>
      <c r="F21" s="61" t="s">
        <v>176</v>
      </c>
    </row>
    <row r="22" spans="1:6" ht="14.85" customHeight="1">
      <c r="A22" s="71" t="s">
        <v>235</v>
      </c>
      <c r="B22" s="50" t="s">
        <v>164</v>
      </c>
      <c r="C22" s="107" t="s">
        <v>98</v>
      </c>
      <c r="D22" s="108">
        <v>519</v>
      </c>
      <c r="E22" s="641">
        <v>-519</v>
      </c>
      <c r="F22" s="61" t="s">
        <v>176</v>
      </c>
    </row>
    <row r="23" spans="1:6" ht="14.85" customHeight="1">
      <c r="A23" s="71" t="s">
        <v>529</v>
      </c>
      <c r="B23" s="50" t="s">
        <v>164</v>
      </c>
      <c r="C23" s="107">
        <v>891</v>
      </c>
      <c r="D23" s="108">
        <v>372</v>
      </c>
      <c r="E23" s="641">
        <v>519</v>
      </c>
      <c r="F23" s="61" t="s">
        <v>820</v>
      </c>
    </row>
    <row r="24" spans="1:6" ht="14.85" customHeight="1">
      <c r="A24" s="71" t="s">
        <v>167</v>
      </c>
      <c r="B24" s="50" t="s">
        <v>166</v>
      </c>
      <c r="C24" s="298" t="s">
        <v>821</v>
      </c>
      <c r="D24" s="299" t="s">
        <v>758</v>
      </c>
      <c r="E24" s="77" t="s">
        <v>733</v>
      </c>
      <c r="F24" s="61" t="s">
        <v>822</v>
      </c>
    </row>
    <row r="25" spans="1:6" ht="14.85" customHeight="1">
      <c r="A25" s="71" t="s">
        <v>530</v>
      </c>
      <c r="B25" s="50" t="s">
        <v>22</v>
      </c>
      <c r="C25" s="84" t="s">
        <v>823</v>
      </c>
      <c r="D25" s="86" t="s">
        <v>824</v>
      </c>
      <c r="E25" s="86" t="s">
        <v>825</v>
      </c>
      <c r="F25" s="61" t="s">
        <v>23</v>
      </c>
    </row>
    <row r="26" spans="1:6" ht="14.85" customHeight="1">
      <c r="A26" s="71" t="s">
        <v>531</v>
      </c>
      <c r="B26" s="50" t="s">
        <v>22</v>
      </c>
      <c r="C26" s="84" t="s">
        <v>826</v>
      </c>
      <c r="D26" s="86" t="s">
        <v>802</v>
      </c>
      <c r="E26" s="86" t="s">
        <v>827</v>
      </c>
      <c r="F26" s="61" t="s">
        <v>23</v>
      </c>
    </row>
    <row r="27" spans="1:6" ht="14.85" customHeight="1">
      <c r="A27" s="10"/>
      <c r="B27" s="103"/>
      <c r="C27" s="10"/>
      <c r="D27" s="10"/>
      <c r="E27" s="10"/>
    </row>
    <row r="28" spans="1:6" ht="14.85" customHeight="1">
      <c r="A28" s="10"/>
      <c r="B28" s="103"/>
      <c r="C28" s="10"/>
      <c r="D28" s="10"/>
      <c r="E28" s="10"/>
    </row>
    <row r="29" spans="1:6" ht="14.85" customHeight="1">
      <c r="A29" s="820" t="s">
        <v>637</v>
      </c>
      <c r="B29" s="820"/>
      <c r="C29" s="820"/>
      <c r="D29" s="820"/>
      <c r="E29" s="820"/>
    </row>
    <row r="30" spans="1:6" ht="14.25">
      <c r="A30" s="460"/>
      <c r="B30" s="466"/>
      <c r="C30" s="493" t="s">
        <v>186</v>
      </c>
      <c r="D30" s="493" t="s">
        <v>60</v>
      </c>
      <c r="E30" s="637" t="s">
        <v>37</v>
      </c>
      <c r="F30" s="637" t="s">
        <v>201</v>
      </c>
    </row>
    <row r="31" spans="1:6" ht="14.85" customHeight="1">
      <c r="A31" s="79" t="s">
        <v>597</v>
      </c>
      <c r="B31" s="186" t="s">
        <v>22</v>
      </c>
      <c r="C31" s="439">
        <v>8.7999999999999995E-2</v>
      </c>
      <c r="D31" s="439">
        <v>0.84399999999999997</v>
      </c>
      <c r="E31" s="638" t="s">
        <v>601</v>
      </c>
      <c r="F31" s="638" t="s">
        <v>23</v>
      </c>
    </row>
    <row r="32" spans="1:6" ht="14.85" customHeight="1">
      <c r="A32" s="79" t="s">
        <v>52</v>
      </c>
      <c r="B32" s="79"/>
      <c r="C32" s="51"/>
      <c r="D32" s="51"/>
      <c r="E32" s="60"/>
      <c r="F32" s="60"/>
    </row>
    <row r="33" spans="1:6" ht="14.85" customHeight="1">
      <c r="A33" s="95" t="s">
        <v>203</v>
      </c>
      <c r="B33" s="91" t="s">
        <v>15</v>
      </c>
      <c r="C33" s="51" t="s">
        <v>98</v>
      </c>
      <c r="D33" s="51">
        <v>32</v>
      </c>
      <c r="E33" s="249">
        <v>-32</v>
      </c>
      <c r="F33" s="639">
        <v>1</v>
      </c>
    </row>
    <row r="34" spans="1:6" ht="14.85" customHeight="1">
      <c r="A34" s="95" t="s">
        <v>189</v>
      </c>
      <c r="B34" s="91" t="s">
        <v>22</v>
      </c>
      <c r="C34" s="51" t="s">
        <v>98</v>
      </c>
      <c r="D34" s="51" t="s">
        <v>602</v>
      </c>
      <c r="E34" s="249">
        <v>-4.03</v>
      </c>
      <c r="F34" s="249" t="s">
        <v>23</v>
      </c>
    </row>
    <row r="35" spans="1:6" ht="14.85" customHeight="1">
      <c r="A35" s="95" t="s">
        <v>190</v>
      </c>
      <c r="B35" s="91" t="s">
        <v>15</v>
      </c>
      <c r="C35" s="51" t="s">
        <v>603</v>
      </c>
      <c r="D35" s="51" t="s">
        <v>604</v>
      </c>
      <c r="E35" s="249">
        <v>-2.6</v>
      </c>
      <c r="F35" s="63">
        <v>-0.19700000000000001</v>
      </c>
    </row>
    <row r="36" spans="1:6" ht="14.85" customHeight="1">
      <c r="A36" s="79" t="s">
        <v>236</v>
      </c>
      <c r="B36" s="79"/>
      <c r="C36" s="51"/>
      <c r="D36" s="51"/>
      <c r="E36" s="60"/>
      <c r="F36" s="60"/>
    </row>
    <row r="37" spans="1:6" ht="14.85" customHeight="1">
      <c r="A37" s="95" t="s">
        <v>203</v>
      </c>
      <c r="B37" s="91" t="s">
        <v>15</v>
      </c>
      <c r="C37" s="51" t="s">
        <v>98</v>
      </c>
      <c r="D37" s="51" t="s">
        <v>98</v>
      </c>
      <c r="E37" s="314" t="s">
        <v>98</v>
      </c>
      <c r="F37" s="314" t="s">
        <v>98</v>
      </c>
    </row>
    <row r="38" spans="1:6" ht="14.85" customHeight="1">
      <c r="A38" s="95" t="s">
        <v>189</v>
      </c>
      <c r="B38" s="91" t="s">
        <v>22</v>
      </c>
      <c r="C38" s="51" t="s">
        <v>98</v>
      </c>
      <c r="D38" s="51" t="s">
        <v>98</v>
      </c>
      <c r="E38" s="314" t="s">
        <v>98</v>
      </c>
      <c r="F38" s="314" t="s">
        <v>98</v>
      </c>
    </row>
    <row r="39" spans="1:6" ht="14.85" customHeight="1">
      <c r="A39" s="95" t="s">
        <v>190</v>
      </c>
      <c r="B39" s="91" t="s">
        <v>15</v>
      </c>
      <c r="C39" s="228" t="s">
        <v>605</v>
      </c>
      <c r="D39" s="92" t="s">
        <v>591</v>
      </c>
      <c r="E39" s="249">
        <v>-1.7</v>
      </c>
      <c r="F39" s="63">
        <v>-0.183</v>
      </c>
    </row>
    <row r="40" spans="1:6" ht="14.85" customHeight="1">
      <c r="A40" s="79" t="s">
        <v>237</v>
      </c>
      <c r="B40" s="91"/>
      <c r="C40" s="92"/>
      <c r="D40" s="92"/>
      <c r="E40" s="94"/>
      <c r="F40" s="94"/>
    </row>
    <row r="41" spans="1:6" ht="14.85" customHeight="1">
      <c r="A41" s="95" t="s">
        <v>203</v>
      </c>
      <c r="B41" s="91" t="s">
        <v>15</v>
      </c>
      <c r="C41" s="228" t="s">
        <v>98</v>
      </c>
      <c r="D41" s="228">
        <v>32</v>
      </c>
      <c r="E41" s="249">
        <v>-32</v>
      </c>
      <c r="F41" s="639">
        <v>1</v>
      </c>
    </row>
    <row r="42" spans="1:6" ht="14.85" customHeight="1">
      <c r="A42" s="95" t="s">
        <v>189</v>
      </c>
      <c r="B42" s="91" t="s">
        <v>22</v>
      </c>
      <c r="C42" s="204" t="s">
        <v>98</v>
      </c>
      <c r="D42" s="204" t="s">
        <v>602</v>
      </c>
      <c r="E42" s="249">
        <v>-4.03</v>
      </c>
      <c r="F42" s="249" t="s">
        <v>23</v>
      </c>
    </row>
    <row r="43" spans="1:6" ht="14.85" customHeight="1">
      <c r="A43" s="95" t="s">
        <v>190</v>
      </c>
      <c r="B43" s="91" t="s">
        <v>15</v>
      </c>
      <c r="C43" s="228">
        <v>3</v>
      </c>
      <c r="D43" s="228" t="s">
        <v>589</v>
      </c>
      <c r="E43" s="249">
        <v>-0.9</v>
      </c>
      <c r="F43" s="63">
        <v>-0.23100000000000001</v>
      </c>
    </row>
    <row r="44" spans="1:6" ht="14.85" customHeight="1">
      <c r="A44" s="207" t="s">
        <v>191</v>
      </c>
      <c r="B44" s="91"/>
      <c r="C44" s="93"/>
      <c r="D44" s="93"/>
      <c r="E44" s="94"/>
    </row>
  </sheetData>
  <mergeCells count="5">
    <mergeCell ref="A29:E29"/>
    <mergeCell ref="A4:F4"/>
    <mergeCell ref="A18:F18"/>
    <mergeCell ref="A2:C2"/>
    <mergeCell ref="D2:F2"/>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E54D0-DB48-4440-BF54-797CF6ED60DE}">
  <sheetPr codeName="Sheet9">
    <tabColor rgb="FF928DF2"/>
  </sheetPr>
  <dimension ref="A1:T56"/>
  <sheetViews>
    <sheetView zoomScale="80" zoomScaleNormal="80" workbookViewId="0"/>
  </sheetViews>
  <sheetFormatPr defaultColWidth="9.140625" defaultRowHeight="14.85" customHeight="1"/>
  <cols>
    <col min="1" max="1" width="65.85546875" style="11" customWidth="1"/>
    <col min="2" max="2" width="13.5703125" style="34" customWidth="1"/>
    <col min="3" max="3" width="15.42578125" style="11" customWidth="1"/>
    <col min="4" max="4" width="23.140625" style="11" bestFit="1" customWidth="1"/>
    <col min="5" max="6" width="13.5703125" style="11" customWidth="1"/>
    <col min="7" max="7" width="9.85546875" style="11" customWidth="1"/>
    <col min="8" max="8" width="9.140625" style="11" customWidth="1"/>
    <col min="9" max="16384" width="9.140625" style="11"/>
  </cols>
  <sheetData>
    <row r="1" spans="1:17" ht="39.950000000000003" customHeight="1">
      <c r="A1" s="78" t="s">
        <v>9</v>
      </c>
      <c r="B1" s="87"/>
      <c r="C1" s="87"/>
      <c r="D1" s="78"/>
      <c r="E1" s="87"/>
      <c r="F1" s="87"/>
      <c r="H1" s="15"/>
    </row>
    <row r="2" spans="1:17" s="20" customFormat="1" ht="39.950000000000003" customHeight="1" thickBot="1">
      <c r="A2" s="818" t="s">
        <v>992</v>
      </c>
      <c r="B2" s="818"/>
      <c r="C2" s="818"/>
      <c r="D2" s="818"/>
      <c r="E2" s="818"/>
      <c r="F2" s="818"/>
    </row>
    <row r="3" spans="1:17" ht="14.85" customHeight="1">
      <c r="A3" s="10"/>
      <c r="B3" s="10"/>
      <c r="C3" s="10"/>
      <c r="D3" s="10"/>
      <c r="E3" s="10"/>
    </row>
    <row r="4" spans="1:17" ht="14.85" customHeight="1">
      <c r="A4" s="820" t="s">
        <v>238</v>
      </c>
      <c r="B4" s="820"/>
      <c r="C4" s="820"/>
      <c r="D4" s="820"/>
      <c r="E4" s="820"/>
      <c r="F4" s="820"/>
    </row>
    <row r="5" spans="1:17" s="27" customFormat="1" ht="12.75">
      <c r="A5" s="589"/>
      <c r="B5" s="589"/>
      <c r="C5" s="590" t="s">
        <v>620</v>
      </c>
      <c r="D5" s="590" t="s">
        <v>619</v>
      </c>
      <c r="E5" s="591" t="s">
        <v>37</v>
      </c>
      <c r="F5" s="591" t="s">
        <v>13</v>
      </c>
      <c r="M5" s="11"/>
      <c r="N5" s="11"/>
      <c r="O5" s="11"/>
      <c r="P5" s="11"/>
      <c r="Q5" s="11"/>
    </row>
    <row r="6" spans="1:17" ht="14.85" customHeight="1">
      <c r="A6" s="71" t="s">
        <v>14</v>
      </c>
      <c r="B6" s="50" t="s">
        <v>15</v>
      </c>
      <c r="C6" s="51">
        <v>681.5</v>
      </c>
      <c r="D6" s="52">
        <v>677.4</v>
      </c>
      <c r="E6" s="60">
        <v>4.1000000000000227</v>
      </c>
      <c r="F6" s="61">
        <v>6.0525538824919142E-3</v>
      </c>
      <c r="K6" s="192"/>
      <c r="N6" s="193"/>
      <c r="O6" s="193"/>
      <c r="P6" s="193"/>
      <c r="Q6" s="193"/>
    </row>
    <row r="7" spans="1:17" ht="14.85" customHeight="1">
      <c r="A7" s="71" t="s">
        <v>17</v>
      </c>
      <c r="B7" s="50" t="s">
        <v>15</v>
      </c>
      <c r="C7" s="51">
        <v>0.9</v>
      </c>
      <c r="D7" s="52">
        <v>-9.6999999999999993</v>
      </c>
      <c r="E7" s="60">
        <v>10.6</v>
      </c>
      <c r="F7" s="61" t="s">
        <v>23</v>
      </c>
      <c r="N7" s="193"/>
      <c r="O7" s="193"/>
      <c r="P7" s="193"/>
      <c r="Q7" s="193"/>
    </row>
    <row r="8" spans="1:17" ht="14.85" customHeight="1">
      <c r="A8" s="71" t="s">
        <v>127</v>
      </c>
      <c r="B8" s="50" t="s">
        <v>15</v>
      </c>
      <c r="C8" s="51">
        <v>2.5</v>
      </c>
      <c r="D8" s="52">
        <v>-16.8</v>
      </c>
      <c r="E8" s="60">
        <v>19.3</v>
      </c>
      <c r="F8" s="61" t="s">
        <v>23</v>
      </c>
      <c r="K8" s="192"/>
      <c r="N8" s="193"/>
      <c r="O8" s="193"/>
      <c r="P8" s="193"/>
      <c r="Q8" s="193"/>
    </row>
    <row r="9" spans="1:17" ht="14.85" customHeight="1">
      <c r="A9" s="71" t="s">
        <v>25</v>
      </c>
      <c r="B9" s="50" t="s">
        <v>15</v>
      </c>
      <c r="C9" s="51">
        <v>0.1</v>
      </c>
      <c r="D9" s="52">
        <v>-10.199999999999999</v>
      </c>
      <c r="E9" s="60">
        <v>10.299999999999999</v>
      </c>
      <c r="F9" s="61" t="s">
        <v>23</v>
      </c>
      <c r="N9" s="193"/>
      <c r="O9" s="193"/>
      <c r="P9" s="193"/>
      <c r="Q9" s="193"/>
    </row>
    <row r="10" spans="1:17" ht="14.85" customHeight="1">
      <c r="A10" s="71" t="s">
        <v>147</v>
      </c>
      <c r="B10" s="50" t="s">
        <v>15</v>
      </c>
      <c r="C10" s="51">
        <v>1.6</v>
      </c>
      <c r="D10" s="52">
        <v>-17.3</v>
      </c>
      <c r="E10" s="60">
        <v>18.900000000000002</v>
      </c>
      <c r="F10" s="61" t="s">
        <v>23</v>
      </c>
      <c r="K10" s="192"/>
      <c r="N10" s="193"/>
      <c r="O10" s="193"/>
      <c r="P10" s="193"/>
      <c r="Q10" s="193"/>
    </row>
    <row r="11" spans="1:17" ht="14.85" customHeight="1">
      <c r="A11" s="71" t="s">
        <v>182</v>
      </c>
      <c r="B11" s="50" t="s">
        <v>15</v>
      </c>
      <c r="C11" s="51">
        <v>0.6</v>
      </c>
      <c r="D11" s="52">
        <v>0.3</v>
      </c>
      <c r="E11" s="60">
        <v>0.3</v>
      </c>
      <c r="F11" s="61">
        <v>1</v>
      </c>
      <c r="K11" s="192"/>
      <c r="N11" s="193"/>
      <c r="O11" s="193"/>
      <c r="P11" s="193"/>
      <c r="Q11" s="193"/>
    </row>
    <row r="12" spans="1:17" ht="14.85" customHeight="1">
      <c r="A12" s="71" t="s">
        <v>21</v>
      </c>
      <c r="B12" s="50" t="s">
        <v>22</v>
      </c>
      <c r="C12" s="229">
        <v>1E-3</v>
      </c>
      <c r="D12" s="61">
        <v>-1.4E-2</v>
      </c>
      <c r="E12" s="86" t="s">
        <v>606</v>
      </c>
      <c r="F12" s="61" t="s">
        <v>23</v>
      </c>
      <c r="I12" s="192"/>
      <c r="N12" s="193"/>
      <c r="O12" s="193"/>
      <c r="P12" s="193"/>
      <c r="Q12" s="193"/>
    </row>
    <row r="13" spans="1:17" s="27" customFormat="1" ht="25.5">
      <c r="A13" s="589"/>
      <c r="B13" s="589"/>
      <c r="C13" s="607" t="s">
        <v>951</v>
      </c>
      <c r="D13" s="607" t="s">
        <v>952</v>
      </c>
      <c r="E13" s="592" t="s">
        <v>37</v>
      </c>
      <c r="F13" s="592" t="s">
        <v>183</v>
      </c>
      <c r="M13" s="11"/>
      <c r="N13" s="193"/>
      <c r="O13" s="193"/>
      <c r="P13" s="193"/>
      <c r="Q13" s="193"/>
    </row>
    <row r="14" spans="1:17" ht="14.85" customHeight="1">
      <c r="A14" s="71" t="s">
        <v>184</v>
      </c>
      <c r="B14" s="50" t="s">
        <v>15</v>
      </c>
      <c r="C14" s="51">
        <v>8.5</v>
      </c>
      <c r="D14" s="52">
        <v>10.7</v>
      </c>
      <c r="E14" s="60">
        <v>-2.1999999999999993</v>
      </c>
      <c r="F14" s="61">
        <v>-0.20560747663551396</v>
      </c>
      <c r="K14" s="192"/>
      <c r="N14" s="193"/>
      <c r="O14" s="193"/>
      <c r="P14" s="193"/>
      <c r="Q14" s="193"/>
    </row>
    <row r="15" spans="1:17" ht="14.85" customHeight="1">
      <c r="A15" s="71" t="s">
        <v>239</v>
      </c>
      <c r="B15" s="50" t="s">
        <v>15</v>
      </c>
      <c r="C15" s="51">
        <v>227.9</v>
      </c>
      <c r="D15" s="52">
        <v>446.6</v>
      </c>
      <c r="E15" s="60">
        <v>-218.7</v>
      </c>
      <c r="F15" s="61">
        <v>-0.49</v>
      </c>
      <c r="K15" s="192"/>
      <c r="N15" s="193"/>
      <c r="O15" s="193"/>
      <c r="P15" s="193"/>
      <c r="Q15" s="193"/>
    </row>
    <row r="16" spans="1:17" ht="14.85" customHeight="1">
      <c r="A16" s="106"/>
      <c r="B16" s="10"/>
      <c r="C16" s="10"/>
      <c r="D16" s="10"/>
      <c r="E16" s="10"/>
    </row>
    <row r="17" spans="1:20" ht="14.85" customHeight="1">
      <c r="B17" s="10"/>
      <c r="C17" s="10"/>
      <c r="D17" s="10"/>
      <c r="E17" s="10"/>
    </row>
    <row r="18" spans="1:20" ht="14.85" customHeight="1">
      <c r="B18" s="10"/>
      <c r="C18" s="10"/>
      <c r="D18" s="10"/>
      <c r="E18" s="10"/>
    </row>
    <row r="19" spans="1:20" ht="14.85" customHeight="1">
      <c r="A19" s="820" t="s">
        <v>240</v>
      </c>
      <c r="B19" s="820"/>
      <c r="C19" s="820"/>
      <c r="D19" s="820"/>
      <c r="E19" s="820"/>
    </row>
    <row r="20" spans="1:20" ht="14.25">
      <c r="A20" s="589"/>
      <c r="B20" s="593"/>
      <c r="C20" s="593" t="s">
        <v>1009</v>
      </c>
      <c r="D20" s="593" t="s">
        <v>1010</v>
      </c>
      <c r="E20" s="593" t="s">
        <v>37</v>
      </c>
      <c r="F20" s="593" t="s">
        <v>201</v>
      </c>
    </row>
    <row r="21" spans="1:20" ht="14.85" customHeight="1">
      <c r="A21" s="79" t="s">
        <v>597</v>
      </c>
      <c r="B21" s="186" t="s">
        <v>22</v>
      </c>
      <c r="C21" s="66" t="s">
        <v>23</v>
      </c>
      <c r="D21" s="444" t="s">
        <v>23</v>
      </c>
      <c r="E21" s="77" t="s">
        <v>23</v>
      </c>
      <c r="F21" s="77" t="s">
        <v>23</v>
      </c>
    </row>
    <row r="22" spans="1:20" ht="14.85" customHeight="1">
      <c r="A22" s="95" t="s">
        <v>188</v>
      </c>
      <c r="B22" s="50" t="s">
        <v>15</v>
      </c>
      <c r="C22" s="92">
        <v>8.3000000000000007</v>
      </c>
      <c r="D22" s="93">
        <v>14.2</v>
      </c>
      <c r="E22" s="60">
        <v>25.7</v>
      </c>
      <c r="F22" s="60">
        <v>25.7</v>
      </c>
    </row>
    <row r="23" spans="1:20" s="187" customFormat="1" ht="14.85" customHeight="1">
      <c r="A23" s="95" t="s">
        <v>189</v>
      </c>
      <c r="B23" s="91" t="s">
        <v>22</v>
      </c>
      <c r="C23" s="443">
        <v>3.09</v>
      </c>
      <c r="D23" s="444">
        <v>3.05</v>
      </c>
      <c r="E23" s="77">
        <v>2.93</v>
      </c>
      <c r="F23" s="77">
        <v>2.93</v>
      </c>
      <c r="G23" s="10"/>
      <c r="H23" s="10"/>
      <c r="I23" s="10"/>
      <c r="J23" s="10"/>
      <c r="K23" s="10"/>
      <c r="L23" s="10"/>
      <c r="M23" s="10"/>
      <c r="N23" s="10"/>
      <c r="O23" s="10"/>
      <c r="P23" s="10"/>
      <c r="Q23" s="10"/>
      <c r="R23" s="10"/>
      <c r="S23" s="10"/>
      <c r="T23" s="10"/>
    </row>
    <row r="24" spans="1:20" s="187" customFormat="1" ht="14.85" customHeight="1">
      <c r="A24" s="106" t="s">
        <v>241</v>
      </c>
      <c r="B24" s="91"/>
      <c r="C24" s="208"/>
      <c r="D24" s="93"/>
      <c r="E24" s="93"/>
      <c r="F24" s="10"/>
      <c r="G24" s="10"/>
      <c r="H24" s="10"/>
      <c r="I24" s="10"/>
      <c r="J24" s="10"/>
      <c r="K24" s="10"/>
      <c r="L24" s="10"/>
      <c r="M24" s="10"/>
      <c r="N24" s="10"/>
      <c r="O24" s="10"/>
      <c r="P24" s="10"/>
      <c r="Q24" s="10"/>
      <c r="R24" s="10"/>
      <c r="S24" s="10"/>
      <c r="T24" s="10"/>
    </row>
    <row r="25" spans="1:20" s="187" customFormat="1" ht="14.85" customHeight="1">
      <c r="A25" s="200" t="s">
        <v>242</v>
      </c>
      <c r="B25" s="207"/>
      <c r="C25" s="207"/>
      <c r="D25" s="207"/>
      <c r="E25" s="10"/>
      <c r="F25" s="10"/>
      <c r="G25" s="10"/>
      <c r="H25" s="10"/>
      <c r="I25" s="10"/>
      <c r="J25" s="10"/>
      <c r="K25" s="10"/>
      <c r="L25" s="10"/>
      <c r="M25" s="10"/>
      <c r="N25" s="10"/>
      <c r="O25" s="10"/>
      <c r="P25" s="10"/>
      <c r="Q25" s="10"/>
      <c r="R25" s="10"/>
      <c r="S25" s="10"/>
      <c r="T25" s="10"/>
    </row>
    <row r="26" spans="1:20" s="187" customFormat="1" ht="14.85" customHeight="1">
      <c r="A26" s="207"/>
      <c r="B26" s="207"/>
      <c r="C26" s="207"/>
      <c r="D26" s="207"/>
      <c r="E26" s="10"/>
      <c r="F26" s="10"/>
      <c r="G26" s="10"/>
      <c r="H26" s="10"/>
      <c r="I26" s="10"/>
      <c r="J26" s="10"/>
      <c r="K26" s="10"/>
      <c r="L26" s="10"/>
      <c r="M26" s="10"/>
      <c r="N26" s="10"/>
      <c r="O26" s="10"/>
      <c r="P26" s="10"/>
      <c r="Q26" s="10"/>
      <c r="R26" s="10"/>
      <c r="S26" s="10"/>
      <c r="T26" s="10"/>
    </row>
    <row r="27" spans="1:20" ht="14.85" customHeight="1">
      <c r="A27" s="184"/>
    </row>
    <row r="28" spans="1:20" ht="14.85" customHeight="1">
      <c r="A28" s="820" t="s">
        <v>243</v>
      </c>
      <c r="B28" s="820"/>
      <c r="C28" s="820"/>
      <c r="D28" s="820"/>
      <c r="E28" s="820"/>
      <c r="F28" s="820"/>
    </row>
    <row r="29" spans="1:20" s="27" customFormat="1" ht="12.75">
      <c r="A29" s="589"/>
      <c r="B29" s="589"/>
      <c r="C29" s="590" t="s">
        <v>620</v>
      </c>
      <c r="D29" s="590" t="s">
        <v>619</v>
      </c>
      <c r="E29" s="591" t="s">
        <v>37</v>
      </c>
      <c r="F29" s="591" t="s">
        <v>38</v>
      </c>
    </row>
    <row r="30" spans="1:20" ht="14.85" customHeight="1">
      <c r="A30" s="79" t="s">
        <v>170</v>
      </c>
      <c r="B30" s="50"/>
      <c r="C30" s="51"/>
      <c r="D30" s="52"/>
      <c r="E30" s="60" t="s">
        <v>244</v>
      </c>
      <c r="F30" s="61"/>
    </row>
    <row r="31" spans="1:20" ht="14.85" customHeight="1">
      <c r="A31" s="95" t="s">
        <v>39</v>
      </c>
      <c r="B31" s="96" t="s">
        <v>166</v>
      </c>
      <c r="C31" s="326" t="s">
        <v>828</v>
      </c>
      <c r="D31" s="327" t="s">
        <v>829</v>
      </c>
      <c r="E31" s="328" t="s">
        <v>830</v>
      </c>
      <c r="F31" s="325" t="s">
        <v>831</v>
      </c>
      <c r="M31" s="192"/>
      <c r="Q31" s="194"/>
      <c r="R31" s="194"/>
      <c r="S31" s="194"/>
      <c r="T31" s="194"/>
    </row>
    <row r="32" spans="1:20" ht="14.85" customHeight="1">
      <c r="A32" s="95" t="s">
        <v>245</v>
      </c>
      <c r="B32" s="96" t="s">
        <v>166</v>
      </c>
      <c r="C32" s="326" t="s">
        <v>832</v>
      </c>
      <c r="D32" s="327" t="s">
        <v>833</v>
      </c>
      <c r="E32" s="328" t="s">
        <v>834</v>
      </c>
      <c r="F32" s="325" t="s">
        <v>835</v>
      </c>
      <c r="M32" s="192"/>
      <c r="Q32" s="194"/>
      <c r="R32" s="194"/>
      <c r="S32" s="194"/>
      <c r="T32" s="194"/>
    </row>
    <row r="33" spans="1:20" ht="14.85" customHeight="1">
      <c r="A33" s="95" t="s">
        <v>249</v>
      </c>
      <c r="B33" s="96" t="s">
        <v>166</v>
      </c>
      <c r="C33" s="326" t="s">
        <v>745</v>
      </c>
      <c r="D33" s="327" t="s">
        <v>745</v>
      </c>
      <c r="E33" s="328" t="s">
        <v>791</v>
      </c>
      <c r="F33" s="325" t="s">
        <v>836</v>
      </c>
      <c r="M33" s="192"/>
      <c r="Q33" s="194"/>
      <c r="R33" s="194"/>
      <c r="S33" s="194"/>
      <c r="T33" s="194"/>
    </row>
    <row r="34" spans="1:20" ht="14.85" customHeight="1">
      <c r="A34" s="95" t="s">
        <v>79</v>
      </c>
      <c r="B34" s="96" t="s">
        <v>166</v>
      </c>
      <c r="C34" s="326" t="s">
        <v>740</v>
      </c>
      <c r="D34" s="327" t="s">
        <v>837</v>
      </c>
      <c r="E34" s="328" t="s">
        <v>821</v>
      </c>
      <c r="F34" s="325" t="s">
        <v>719</v>
      </c>
      <c r="Q34" s="194"/>
      <c r="R34" s="194"/>
      <c r="S34" s="194"/>
      <c r="T34" s="194"/>
    </row>
    <row r="35" spans="1:20" ht="14.85" customHeight="1">
      <c r="A35" s="71" t="s">
        <v>246</v>
      </c>
      <c r="B35" s="91" t="s">
        <v>166</v>
      </c>
      <c r="C35" s="354" t="s">
        <v>838</v>
      </c>
      <c r="D35" s="355" t="s">
        <v>839</v>
      </c>
      <c r="E35" s="328" t="s">
        <v>699</v>
      </c>
      <c r="F35" s="356" t="s">
        <v>840</v>
      </c>
      <c r="M35" s="192"/>
      <c r="Q35" s="194"/>
      <c r="R35" s="194"/>
      <c r="S35" s="194"/>
      <c r="T35" s="194"/>
    </row>
    <row r="36" spans="1:20" ht="14.85" customHeight="1">
      <c r="A36" s="95" t="s">
        <v>215</v>
      </c>
      <c r="B36" s="96" t="s">
        <v>166</v>
      </c>
      <c r="C36" s="326" t="s">
        <v>841</v>
      </c>
      <c r="D36" s="327" t="s">
        <v>842</v>
      </c>
      <c r="E36" s="328" t="s">
        <v>834</v>
      </c>
      <c r="F36" s="325" t="s">
        <v>843</v>
      </c>
      <c r="M36" s="192"/>
      <c r="Q36" s="194"/>
      <c r="R36" s="194"/>
      <c r="S36" s="194"/>
      <c r="T36" s="194"/>
    </row>
    <row r="37" spans="1:20" ht="14.85" customHeight="1">
      <c r="A37" s="95" t="s">
        <v>216</v>
      </c>
      <c r="B37" s="96" t="s">
        <v>166</v>
      </c>
      <c r="C37" s="326" t="s">
        <v>844</v>
      </c>
      <c r="D37" s="327" t="s">
        <v>845</v>
      </c>
      <c r="E37" s="328" t="s">
        <v>703</v>
      </c>
      <c r="F37" s="325" t="s">
        <v>846</v>
      </c>
      <c r="M37" s="192"/>
      <c r="Q37" s="194"/>
      <c r="R37" s="194"/>
      <c r="S37" s="194"/>
      <c r="T37" s="194"/>
    </row>
    <row r="38" spans="1:20" ht="14.85" customHeight="1">
      <c r="A38" s="71" t="s">
        <v>219</v>
      </c>
      <c r="B38" s="91" t="s">
        <v>247</v>
      </c>
      <c r="C38" s="228" t="s">
        <v>847</v>
      </c>
      <c r="D38" s="208" t="s">
        <v>668</v>
      </c>
      <c r="E38" s="393" t="s">
        <v>720</v>
      </c>
      <c r="F38" s="356" t="s">
        <v>769</v>
      </c>
      <c r="M38" s="192"/>
      <c r="Q38" s="194"/>
      <c r="R38" s="194"/>
      <c r="S38" s="194"/>
      <c r="T38" s="194"/>
    </row>
    <row r="39" spans="1:20" ht="14.85" customHeight="1">
      <c r="A39" s="76" t="s">
        <v>532</v>
      </c>
      <c r="B39" s="91" t="s">
        <v>172</v>
      </c>
      <c r="C39" s="594">
        <v>251</v>
      </c>
      <c r="D39" s="595">
        <v>203</v>
      </c>
      <c r="E39" s="596">
        <v>48</v>
      </c>
      <c r="F39" s="356" t="s">
        <v>848</v>
      </c>
      <c r="M39" s="192"/>
      <c r="Q39" s="194"/>
      <c r="R39" s="194"/>
      <c r="S39" s="194"/>
      <c r="T39" s="194"/>
    </row>
    <row r="40" spans="1:20" ht="14.85" customHeight="1">
      <c r="A40" s="481" t="s">
        <v>180</v>
      </c>
      <c r="B40" s="568" t="s">
        <v>166</v>
      </c>
      <c r="C40" s="597" t="s">
        <v>687</v>
      </c>
      <c r="D40" s="598" t="s">
        <v>688</v>
      </c>
      <c r="E40" s="599" t="s">
        <v>713</v>
      </c>
      <c r="F40" s="572" t="s">
        <v>714</v>
      </c>
      <c r="M40" s="192"/>
      <c r="Q40" s="194"/>
      <c r="R40" s="194"/>
      <c r="S40" s="194"/>
      <c r="T40" s="194"/>
    </row>
    <row r="41" spans="1:20" ht="14.85" customHeight="1">
      <c r="A41" s="95" t="s">
        <v>39</v>
      </c>
      <c r="B41" s="96" t="s">
        <v>166</v>
      </c>
      <c r="C41" s="326" t="s">
        <v>849</v>
      </c>
      <c r="D41" s="327" t="s">
        <v>850</v>
      </c>
      <c r="E41" s="328" t="s">
        <v>699</v>
      </c>
      <c r="F41" s="325" t="s">
        <v>851</v>
      </c>
      <c r="M41" s="192"/>
      <c r="Q41" s="194"/>
      <c r="R41" s="194"/>
      <c r="S41" s="194"/>
      <c r="T41" s="194"/>
    </row>
    <row r="42" spans="1:20" ht="14.85" customHeight="1">
      <c r="A42" s="95" t="s">
        <v>245</v>
      </c>
      <c r="B42" s="96" t="s">
        <v>166</v>
      </c>
      <c r="C42" s="326" t="s">
        <v>852</v>
      </c>
      <c r="D42" s="327" t="s">
        <v>732</v>
      </c>
      <c r="E42" s="328" t="s">
        <v>692</v>
      </c>
      <c r="F42" s="325" t="s">
        <v>853</v>
      </c>
      <c r="M42" s="192"/>
      <c r="Q42" s="194"/>
      <c r="R42" s="194"/>
      <c r="S42" s="194"/>
      <c r="T42" s="194"/>
    </row>
    <row r="43" spans="1:20" ht="14.85" customHeight="1">
      <c r="A43" s="95" t="s">
        <v>249</v>
      </c>
      <c r="B43" s="91" t="s">
        <v>166</v>
      </c>
      <c r="C43" s="354" t="s">
        <v>741</v>
      </c>
      <c r="D43" s="316" t="s">
        <v>741</v>
      </c>
      <c r="E43" s="328" t="s">
        <v>791</v>
      </c>
      <c r="F43" s="325" t="s">
        <v>800</v>
      </c>
      <c r="M43" s="192"/>
      <c r="Q43" s="194"/>
      <c r="R43" s="194"/>
      <c r="S43" s="194"/>
      <c r="T43" s="194"/>
    </row>
    <row r="44" spans="1:20" ht="14.85" customHeight="1">
      <c r="A44" s="95" t="s">
        <v>79</v>
      </c>
      <c r="B44" s="91" t="s">
        <v>166</v>
      </c>
      <c r="C44" s="354" t="s">
        <v>854</v>
      </c>
      <c r="D44" s="316" t="s">
        <v>790</v>
      </c>
      <c r="E44" s="328" t="s">
        <v>758</v>
      </c>
      <c r="F44" s="61" t="s">
        <v>855</v>
      </c>
      <c r="M44" s="192"/>
      <c r="Q44" s="194"/>
      <c r="R44" s="194"/>
      <c r="S44" s="194"/>
      <c r="T44" s="194"/>
    </row>
    <row r="45" spans="1:20" ht="14.85" customHeight="1">
      <c r="A45" s="95" t="s">
        <v>248</v>
      </c>
      <c r="B45" s="96" t="s">
        <v>166</v>
      </c>
      <c r="C45" s="326" t="s">
        <v>856</v>
      </c>
      <c r="D45" s="327" t="s">
        <v>844</v>
      </c>
      <c r="E45" s="328" t="s">
        <v>857</v>
      </c>
      <c r="F45" s="325" t="s">
        <v>858</v>
      </c>
      <c r="M45" s="192"/>
      <c r="Q45" s="194"/>
      <c r="R45" s="194"/>
      <c r="S45" s="194"/>
      <c r="T45" s="194"/>
    </row>
    <row r="46" spans="1:20" ht="14.85" customHeight="1">
      <c r="A46" s="231" t="s">
        <v>246</v>
      </c>
      <c r="B46" s="91" t="s">
        <v>166</v>
      </c>
      <c r="C46" s="354" t="s">
        <v>859</v>
      </c>
      <c r="D46" s="355" t="s">
        <v>860</v>
      </c>
      <c r="E46" s="328" t="s">
        <v>861</v>
      </c>
      <c r="F46" s="356" t="s">
        <v>862</v>
      </c>
      <c r="M46" s="192"/>
      <c r="Q46" s="194"/>
      <c r="R46" s="194"/>
      <c r="S46" s="194"/>
      <c r="T46" s="194"/>
    </row>
    <row r="47" spans="1:20" ht="14.85" customHeight="1">
      <c r="A47" s="95" t="s">
        <v>215</v>
      </c>
      <c r="B47" s="96" t="s">
        <v>166</v>
      </c>
      <c r="C47" s="326" t="s">
        <v>863</v>
      </c>
      <c r="D47" s="327" t="s">
        <v>864</v>
      </c>
      <c r="E47" s="328" t="s">
        <v>795</v>
      </c>
      <c r="F47" s="357" t="s">
        <v>865</v>
      </c>
      <c r="M47" s="192"/>
      <c r="Q47" s="194"/>
      <c r="R47" s="194"/>
      <c r="S47" s="194"/>
      <c r="T47" s="194"/>
    </row>
    <row r="48" spans="1:20" ht="14.85" customHeight="1">
      <c r="A48" s="95" t="s">
        <v>216</v>
      </c>
      <c r="B48" s="96" t="s">
        <v>166</v>
      </c>
      <c r="C48" s="326" t="s">
        <v>849</v>
      </c>
      <c r="D48" s="327" t="s">
        <v>866</v>
      </c>
      <c r="E48" s="328" t="s">
        <v>867</v>
      </c>
      <c r="F48" s="325" t="s">
        <v>868</v>
      </c>
      <c r="M48" s="192"/>
      <c r="Q48" s="194"/>
      <c r="R48" s="194"/>
      <c r="S48" s="194"/>
      <c r="T48" s="194"/>
    </row>
    <row r="49" spans="1:20" ht="14.85" customHeight="1">
      <c r="A49" s="71" t="s">
        <v>250</v>
      </c>
      <c r="B49" s="91" t="s">
        <v>166</v>
      </c>
      <c r="C49" s="354" t="s">
        <v>869</v>
      </c>
      <c r="D49" s="355" t="s">
        <v>870</v>
      </c>
      <c r="E49" s="328" t="s">
        <v>871</v>
      </c>
      <c r="F49" s="356" t="s">
        <v>872</v>
      </c>
      <c r="M49" s="192"/>
      <c r="Q49" s="194"/>
      <c r="R49" s="194"/>
      <c r="S49" s="194"/>
      <c r="T49" s="194"/>
    </row>
    <row r="50" spans="1:20" ht="14.85" customHeight="1">
      <c r="A50" s="495" t="s">
        <v>219</v>
      </c>
      <c r="B50" s="91" t="s">
        <v>247</v>
      </c>
      <c r="C50" s="228" t="s">
        <v>805</v>
      </c>
      <c r="D50" s="208" t="s">
        <v>805</v>
      </c>
      <c r="E50" s="600" t="s">
        <v>691</v>
      </c>
      <c r="F50" s="356" t="s">
        <v>873</v>
      </c>
      <c r="M50" s="192"/>
      <c r="Q50" s="194"/>
      <c r="R50" s="194"/>
      <c r="S50" s="194"/>
      <c r="T50" s="194"/>
    </row>
    <row r="51" spans="1:20" s="18" customFormat="1" ht="14.85" customHeight="1">
      <c r="A51" s="547" t="s">
        <v>230</v>
      </c>
      <c r="B51" s="601"/>
      <c r="C51" s="602"/>
      <c r="D51" s="603"/>
      <c r="E51" s="604"/>
      <c r="F51" s="605"/>
      <c r="I51" s="11"/>
      <c r="J51" s="11"/>
      <c r="K51" s="11"/>
      <c r="L51" s="11"/>
      <c r="M51" s="205"/>
      <c r="Q51" s="206"/>
      <c r="R51" s="206"/>
      <c r="S51" s="206"/>
      <c r="T51" s="206"/>
    </row>
    <row r="52" spans="1:20" ht="14.85" customHeight="1">
      <c r="A52" s="71" t="s">
        <v>251</v>
      </c>
      <c r="B52" s="91" t="s">
        <v>22</v>
      </c>
      <c r="C52" s="358" t="s">
        <v>874</v>
      </c>
      <c r="D52" s="359" t="s">
        <v>875</v>
      </c>
      <c r="E52" s="328" t="s">
        <v>698</v>
      </c>
      <c r="F52" s="360" t="s">
        <v>23</v>
      </c>
      <c r="M52" s="192"/>
      <c r="Q52" s="194"/>
      <c r="R52" s="194"/>
      <c r="S52" s="194"/>
      <c r="T52" s="194"/>
    </row>
    <row r="53" spans="1:20" ht="14.85" customHeight="1">
      <c r="A53" s="71" t="s">
        <v>252</v>
      </c>
      <c r="B53" s="91" t="s">
        <v>22</v>
      </c>
      <c r="C53" s="358" t="s">
        <v>876</v>
      </c>
      <c r="D53" s="359" t="s">
        <v>877</v>
      </c>
      <c r="E53" s="328" t="s">
        <v>878</v>
      </c>
      <c r="F53" s="360" t="s">
        <v>23</v>
      </c>
      <c r="M53" s="192"/>
      <c r="Q53" s="194"/>
      <c r="R53" s="194"/>
      <c r="S53" s="194"/>
      <c r="T53" s="194"/>
    </row>
    <row r="54" spans="1:20" ht="14.85" customHeight="1">
      <c r="A54" s="200"/>
      <c r="B54" s="109"/>
    </row>
    <row r="55" spans="1:20" ht="14.85" customHeight="1">
      <c r="A55" s="200"/>
      <c r="B55" s="11"/>
    </row>
    <row r="56" spans="1:20" ht="14.85" customHeight="1">
      <c r="A56" s="189"/>
      <c r="B56" s="11"/>
    </row>
  </sheetData>
  <mergeCells count="5">
    <mergeCell ref="A2:C2"/>
    <mergeCell ref="D2:F2"/>
    <mergeCell ref="A4:F4"/>
    <mergeCell ref="A28:F28"/>
    <mergeCell ref="A19:E19"/>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f62a54d-034d-4ab1-aa37-d90b77cedeba">
      <Terms xmlns="http://schemas.microsoft.com/office/infopath/2007/PartnerControls"/>
    </lcf76f155ced4ddcb4097134ff3c332f>
    <TaxCatchAll xmlns="10e8a9e1-f086-4ed8-a37f-cd2758a8c13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as" ma:contentTypeID="0x0101008A2E43E47ADC914AA0E831870543E120" ma:contentTypeVersion="17" ma:contentTypeDescription="Kurkite naują dokumentą." ma:contentTypeScope="" ma:versionID="a0386117b5801814bc907c4a0ffc348c">
  <xsd:schema xmlns:xsd="http://www.w3.org/2001/XMLSchema" xmlns:xs="http://www.w3.org/2001/XMLSchema" xmlns:p="http://schemas.microsoft.com/office/2006/metadata/properties" xmlns:ns2="6f62a54d-034d-4ab1-aa37-d90b77cedeba" xmlns:ns3="10e8a9e1-f086-4ed8-a37f-cd2758a8c135" targetNamespace="http://schemas.microsoft.com/office/2006/metadata/properties" ma:root="true" ma:fieldsID="6708eb9638e9dd4cb1e78b5f8dbdaa94" ns2:_="" ns3:_="">
    <xsd:import namespace="6f62a54d-034d-4ab1-aa37-d90b77cedeba"/>
    <xsd:import namespace="10e8a9e1-f086-4ed8-a37f-cd2758a8c13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62a54d-034d-4ab1-aa37-d90b77cede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Vaizdų žymės" ma:readOnly="false" ma:fieldId="{5cf76f15-5ced-4ddc-b409-7134ff3c332f}" ma:taxonomyMulti="true" ma:sspId="4b7d3c24-1b46-436d-893a-ba04330708c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LengthInSeconds" ma:index="24"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e8a9e1-f086-4ed8-a37f-cd2758a8c135" elementFormDefault="qualified">
    <xsd:import namespace="http://schemas.microsoft.com/office/2006/documentManagement/types"/>
    <xsd:import namespace="http://schemas.microsoft.com/office/infopath/2007/PartnerControls"/>
    <xsd:element name="SharedWithUsers" ma:index="10"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Bendrinta su išsamia informacija" ma:internalName="SharedWithDetails" ma:readOnly="true">
      <xsd:simpleType>
        <xsd:restriction base="dms:Note">
          <xsd:maxLength value="255"/>
        </xsd:restriction>
      </xsd:simpleType>
    </xsd:element>
    <xsd:element name="TaxCatchAll" ma:index="22" nillable="true" ma:displayName="Taxonomy Catch All Column" ma:hidden="true" ma:list="{9dc25d0c-3293-4ea1-a101-209cfa00d9ad}" ma:internalName="TaxCatchAll" ma:showField="CatchAllData" ma:web="10e8a9e1-f086-4ed8-a37f-cd2758a8c13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2ADFD6-3E0E-4761-82E1-0B7131F62732}">
  <ds:schemaRefs>
    <ds:schemaRef ds:uri="http://purl.org/dc/elements/1.1/"/>
    <ds:schemaRef ds:uri="6f62a54d-034d-4ab1-aa37-d90b77cedeba"/>
    <ds:schemaRef ds:uri="10e8a9e1-f086-4ed8-a37f-cd2758a8c135"/>
    <ds:schemaRef ds:uri="http://purl.org/dc/terms/"/>
    <ds:schemaRef ds:uri="http://schemas.microsoft.com/office/infopath/2007/PartnerControl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603BC54F-8E4C-4462-BBF2-B2F1C6CAFC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62a54d-034d-4ab1-aa37-d90b77cedeba"/>
    <ds:schemaRef ds:uri="10e8a9e1-f086-4ed8-a37f-cd2758a8c1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7C1B5D-A5FE-40DE-95E4-0577527D2D45}">
  <ds:schemaRefs>
    <ds:schemaRef ds:uri="http://schemas.microsoft.com/sharepoint/v3/contenttype/forms"/>
  </ds:schemaRefs>
</ds:datastoreItem>
</file>

<file path=docMetadata/LabelInfo.xml><?xml version="1.0" encoding="utf-8"?>
<clbl:labelList xmlns:clbl="http://schemas.microsoft.com/office/2020/mipLabelMetadata">
  <clbl:label id="{320c693d-44b7-4e16-b3dd-4fcd87401cf5}" enabled="1" method="Privileged" siteId="{ea88e983-d65a-47b3-adb4-3e1c6d2110d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2</vt:i4>
      </vt:variant>
    </vt:vector>
  </HeadingPairs>
  <TitlesOfParts>
    <vt:vector size="28" baseType="lpstr">
      <vt:lpstr>Kontaktai</vt:lpstr>
      <vt:lpstr>Turinys</vt:lpstr>
      <vt:lpstr>Finansiniai rodikliai</vt:lpstr>
      <vt:lpstr>Suvedimai</vt:lpstr>
      <vt:lpstr>Veiklos rodikliai</vt:lpstr>
      <vt:lpstr>Žalioji gamyba</vt:lpstr>
      <vt:lpstr>Tinklai</vt:lpstr>
      <vt:lpstr>Rezerviniai pajėgumai</vt:lpstr>
      <vt:lpstr>Sprendimai klientams</vt:lpstr>
      <vt:lpstr>Rezultatai ketvirčiais</vt:lpstr>
      <vt:lpstr>Balansas</vt:lpstr>
      <vt:lpstr>Pelno nuostolio ataskaita</vt:lpstr>
      <vt:lpstr>Pinigų srautai</vt:lpstr>
      <vt:lpstr>Turto knyga&gt;&gt;</vt:lpstr>
      <vt:lpstr>Vėjas ir Saulė</vt:lpstr>
      <vt:lpstr>Hidro</vt:lpstr>
      <vt:lpstr>Atliekos ir Biomasė</vt:lpstr>
      <vt:lpstr>Apsidraudimo lygis</vt:lpstr>
      <vt:lpstr>Gamtinės dujos</vt:lpstr>
      <vt:lpstr>Istoriniai duomenys&gt;&gt;</vt:lpstr>
      <vt:lpstr>Vėjo ir Saulės duomenys</vt:lpstr>
      <vt:lpstr>Hidro duomenys</vt:lpstr>
      <vt:lpstr>Atliekų ir Biomasės duomenys</vt:lpstr>
      <vt:lpstr>Gamtinių dujų duomenys</vt:lpstr>
      <vt:lpstr>Verslo aplinka</vt:lpstr>
      <vt:lpstr>Teisinė pastaba</vt:lpstr>
      <vt:lpstr>'Finansiniai rodikliai'!_Toc126567674</vt:lpstr>
      <vt:lpstr>'Finansiniai rodikliai'!_Toc64472300</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2023-05-22T12:55:39Z</dcterms:created>
  <dcterms:modified xsi:type="dcterms:W3CDTF">2023-05-25T14:01:35Z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90751af-2442-49a7-b7b9-9f0bcce858c9_SiteId">
    <vt:lpwstr>ea88e983-d65a-47b3-adb4-3e1c6d2110d2</vt:lpwstr>
  </property>
  <property fmtid="{D5CDD505-2E9C-101B-9397-08002B2CF9AE}" pid="3" name="MSIP_Label_190751af-2442-49a7-b7b9-9f0bcce858c9_Name">
    <vt:lpwstr>Vidaus dokumentai</vt:lpwstr>
  </property>
  <property fmtid="{D5CDD505-2E9C-101B-9397-08002B2CF9AE}" pid="4" name="MSIP_Label_190751af-2442-49a7-b7b9-9f0bcce858c9_Method">
    <vt:lpwstr>Privileged</vt:lpwstr>
  </property>
  <property fmtid="{D5CDD505-2E9C-101B-9397-08002B2CF9AE}" pid="5" name="MSIP_Label_190751af-2442-49a7-b7b9-9f0bcce858c9_SetDate">
    <vt:lpwstr>2022-05-12T14:56:18Z</vt:lpwstr>
  </property>
  <property fmtid="{D5CDD505-2E9C-101B-9397-08002B2CF9AE}" pid="6" name="MSIP_Label_320c693d-44b7-4e16-b3dd-4fcd87401cf5_Enabled">
    <vt:lpwstr>True</vt:lpwstr>
  </property>
  <property fmtid="{D5CDD505-2E9C-101B-9397-08002B2CF9AE}" pid="7" name="MSIP_Label_320c693d-44b7-4e16-b3dd-4fcd87401cf5_Application">
    <vt:lpwstr>Microsoft Azure Information Protection</vt:lpwstr>
  </property>
  <property fmtid="{D5CDD505-2E9C-101B-9397-08002B2CF9AE}" pid="8" name="MediaServiceImageTags">
    <vt:lpwstr/>
  </property>
  <property fmtid="{D5CDD505-2E9C-101B-9397-08002B2CF9AE}" pid="9" name="ContentTypeId">
    <vt:lpwstr>0x0101008A2E43E47ADC914AA0E831870543E120</vt:lpwstr>
  </property>
  <property fmtid="{D5CDD505-2E9C-101B-9397-08002B2CF9AE}" pid="10" name="MSIP_Label_320c693d-44b7-4e16-b3dd-4fcd87401cf5_SetDate">
    <vt:lpwstr>2021-01-03T18:17:25.5022652Z</vt:lpwstr>
  </property>
  <property fmtid="{D5CDD505-2E9C-101B-9397-08002B2CF9AE}" pid="11" name="MSIP_Label_320c693d-44b7-4e16-b3dd-4fcd87401cf5_SiteId">
    <vt:lpwstr>ea88e983-d65a-47b3-adb4-3e1c6d2110d2</vt:lpwstr>
  </property>
  <property fmtid="{D5CDD505-2E9C-101B-9397-08002B2CF9AE}" pid="12" name="MSIP_Label_320c693d-44b7-4e16-b3dd-4fcd87401cf5_Owner">
    <vt:lpwstr>Aine.Riffel@ignitis.lt</vt:lpwstr>
  </property>
  <property fmtid="{D5CDD505-2E9C-101B-9397-08002B2CF9AE}" pid="13" name="MSIP_Label_320c693d-44b7-4e16-b3dd-4fcd87401cf5_Extended_MSFT_Method">
    <vt:lpwstr>Manual</vt:lpwstr>
  </property>
  <property fmtid="{D5CDD505-2E9C-101B-9397-08002B2CF9AE}" pid="14" name="MSIP_Label_320c693d-44b7-4e16-b3dd-4fcd87401cf5_ActionId">
    <vt:lpwstr>07970f6f-39e5-4759-911a-859656f3c74d</vt:lpwstr>
  </property>
  <property fmtid="{D5CDD505-2E9C-101B-9397-08002B2CF9AE}" pid="15" name="MSIP_Label_190751af-2442-49a7-b7b9-9f0bcce858c9_Enabled">
    <vt:lpwstr>true</vt:lpwstr>
  </property>
  <property fmtid="{D5CDD505-2E9C-101B-9397-08002B2CF9AE}" pid="16" name="MSIP_Label_190751af-2442-49a7-b7b9-9f0bcce858c9_ContentBits">
    <vt:lpwstr>0</vt:lpwstr>
  </property>
  <property fmtid="{D5CDD505-2E9C-101B-9397-08002B2CF9AE}" pid="17" name="MSIP_Label_190751af-2442-49a7-b7b9-9f0bcce858c9_ActionId">
    <vt:lpwstr>07970f6f-39e5-4759-911a-859656f3c74d</vt:lpwstr>
  </property>
  <property fmtid="{D5CDD505-2E9C-101B-9397-08002B2CF9AE}" pid="18" name="MSIP_Label_320c693d-44b7-4e16-b3dd-4fcd87401cf5_Name">
    <vt:lpwstr>Viešo naudojimo</vt:lpwstr>
  </property>
</Properties>
</file>