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letic-my.sharepoint.com/personal/austeja_krivickaite_ignitis_lt/Documents/Desktop/2022 metinis pranešimas/Nauji fact sheet užkėlimui/Annual/"/>
    </mc:Choice>
  </mc:AlternateContent>
  <xr:revisionPtr revIDLastSave="2894" documentId="13_ncr:1_{1FF012A8-C05D-452A-AEDE-23E020D9F627}" xr6:coauthVersionLast="47" xr6:coauthVersionMax="47" xr10:uidLastSave="{CFDCD476-F548-4601-B89B-DF70A7B63553}"/>
  <bookViews>
    <workbookView xWindow="-120" yWindow="-120" windowWidth="29040" windowHeight="15840" tabRatio="842" xr2:uid="{46D7A30E-1813-4717-885F-2E9DF702069B}"/>
  </bookViews>
  <sheets>
    <sheet name="Kontaktai" sheetId="1" r:id="rId1"/>
    <sheet name="Turinys" sheetId="2" r:id="rId2"/>
    <sheet name="Finansiniai rodikliai" sheetId="44" r:id="rId3"/>
    <sheet name="Suvedimai" sheetId="45" r:id="rId4"/>
    <sheet name="Veiklos rodikliai" sheetId="30" r:id="rId5"/>
    <sheet name="Žalioji gamyba" sheetId="18" r:id="rId6"/>
    <sheet name="Tinklai" sheetId="17" r:id="rId7"/>
    <sheet name="Lanksčioji gamyba" sheetId="19" r:id="rId8"/>
    <sheet name="Sprendimai klientams" sheetId="20" r:id="rId9"/>
    <sheet name="Penkerių metų santrauka" sheetId="58" r:id="rId10"/>
    <sheet name="IV ketv. rezultatai" sheetId="57" r:id="rId11"/>
    <sheet name="Rezultatai ketvirčiais" sheetId="16" r:id="rId12"/>
    <sheet name="Balansas" sheetId="22" r:id="rId13"/>
    <sheet name="Pelno nuostolio ataskaita" sheetId="23" r:id="rId14"/>
    <sheet name="Pinigų srautai" sheetId="24" r:id="rId15"/>
    <sheet name="Turto knyga&gt;&gt;" sheetId="46" r:id="rId16"/>
    <sheet name="Vėjas ir Saulė" sheetId="47" r:id="rId17"/>
    <sheet name="Hidro" sheetId="48" r:id="rId18"/>
    <sheet name="Atliekos ir Biomasė" sheetId="49" r:id="rId19"/>
    <sheet name="Gamtinės dujos" sheetId="50" r:id="rId20"/>
    <sheet name="Istoriniai duomenys&gt;&gt;" sheetId="51" r:id="rId21"/>
    <sheet name="Vėjo ir Saulės duomenys" sheetId="52" r:id="rId22"/>
    <sheet name="Hidro duomenys" sheetId="53" r:id="rId23"/>
    <sheet name="Atliekų ir Biomasės duomenys" sheetId="54" r:id="rId24"/>
    <sheet name="Gamtinių dujų duomenys" sheetId="55" r:id="rId25"/>
    <sheet name="Verslo aplinka" sheetId="56" r:id="rId26"/>
    <sheet name="Pastaba" sheetId="25" r:id="rId27"/>
  </sheets>
  <externalReferences>
    <externalReference r:id="rId28"/>
    <externalReference r:id="rId29"/>
  </externalReferences>
  <definedNames>
    <definedName name="_Toc126567674" localSheetId="2">'Finansiniai rodikliai'!$I$171</definedName>
    <definedName name="_Toc64472300" localSheetId="2">'Finansiniai rodikliai'!$E$171</definedName>
    <definedName name="K" localSheetId="9">'[1]Wind &amp; Solar'!#REF!</definedName>
    <definedName name="K">'Vėjas ir Saulė'!#REF!</definedName>
  </definedNames>
  <calcPr calcId="191029"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57" l="1"/>
  <c r="F11" i="57" s="1"/>
  <c r="E8" i="57"/>
  <c r="F8" i="57" s="1"/>
  <c r="C142" i="44"/>
  <c r="H14" i="55"/>
  <c r="H10" i="55"/>
  <c r="B12" i="55"/>
  <c r="K6" i="50" l="1"/>
  <c r="M7" i="49"/>
  <c r="M6" i="49"/>
  <c r="K7" i="49"/>
  <c r="I7" i="49"/>
  <c r="K6" i="49"/>
  <c r="I7" i="48"/>
  <c r="I6" i="48"/>
  <c r="J6" i="48" s="1"/>
  <c r="M11" i="47"/>
  <c r="M10" i="47"/>
  <c r="M9" i="47"/>
  <c r="M8" i="47"/>
  <c r="M6" i="47"/>
  <c r="H10" i="47"/>
  <c r="H9" i="47"/>
  <c r="H8" i="47"/>
  <c r="H7" i="47"/>
  <c r="H6" i="47"/>
  <c r="H11" i="47"/>
  <c r="B13" i="54"/>
  <c r="B21" i="54"/>
  <c r="B20" i="54"/>
  <c r="B17" i="54"/>
  <c r="B16" i="54"/>
  <c r="B12" i="54"/>
  <c r="B11" i="54"/>
  <c r="B8" i="54"/>
  <c r="B7" i="54"/>
  <c r="H22" i="54"/>
  <c r="H18" i="54"/>
  <c r="H14" i="54"/>
  <c r="H9" i="54"/>
  <c r="H13" i="53"/>
  <c r="H12" i="53"/>
  <c r="H10" i="53"/>
  <c r="B9" i="53"/>
  <c r="B13" i="53" s="1"/>
  <c r="B8" i="53"/>
  <c r="B12" i="53" s="1"/>
  <c r="B27" i="52"/>
  <c r="B26" i="52"/>
  <c r="B25" i="52"/>
  <c r="B24" i="52"/>
  <c r="B23" i="52"/>
  <c r="B8" i="52"/>
  <c r="B16" i="52" s="1"/>
  <c r="B9" i="52"/>
  <c r="B17" i="52" s="1"/>
  <c r="B10" i="52"/>
  <c r="B18" i="52" s="1"/>
  <c r="B11" i="52"/>
  <c r="B19" i="52" s="1"/>
  <c r="B12" i="52"/>
  <c r="B20" i="52" s="1"/>
  <c r="B7" i="52"/>
  <c r="B15" i="52" s="1"/>
  <c r="H20" i="52"/>
  <c r="H19" i="52"/>
  <c r="H18" i="52"/>
  <c r="H17" i="52"/>
  <c r="H16" i="52"/>
  <c r="H15" i="52"/>
  <c r="H13" i="52"/>
  <c r="J6" i="50"/>
  <c r="H21" i="52" l="1"/>
  <c r="H14" i="53"/>
  <c r="S14" i="55"/>
  <c r="R14" i="55"/>
  <c r="Q14" i="55"/>
  <c r="P14" i="55"/>
  <c r="O14" i="55"/>
  <c r="N14" i="55"/>
  <c r="M14" i="55"/>
  <c r="L14" i="55"/>
  <c r="K14" i="55"/>
  <c r="J14" i="55"/>
  <c r="D12" i="55"/>
  <c r="C12" i="55"/>
  <c r="S10" i="55"/>
  <c r="R10" i="55"/>
  <c r="Q10" i="55"/>
  <c r="P10" i="55"/>
  <c r="O10" i="55"/>
  <c r="N10" i="55"/>
  <c r="M10" i="55"/>
  <c r="L10" i="55"/>
  <c r="K10" i="55"/>
  <c r="J10" i="55"/>
  <c r="I8" i="55"/>
  <c r="F13" i="53"/>
  <c r="F12" i="53"/>
  <c r="W13" i="53"/>
  <c r="V13" i="53"/>
  <c r="U13" i="53"/>
  <c r="T13" i="53"/>
  <c r="S13" i="53"/>
  <c r="R13" i="53"/>
  <c r="Q13" i="53"/>
  <c r="P13" i="53"/>
  <c r="O13" i="53"/>
  <c r="N13" i="53"/>
  <c r="M13" i="53"/>
  <c r="L13" i="53"/>
  <c r="K13" i="53"/>
  <c r="J13" i="53"/>
  <c r="I13" i="53"/>
  <c r="W12" i="53"/>
  <c r="V12" i="53"/>
  <c r="U12" i="53"/>
  <c r="T12" i="53"/>
  <c r="S12" i="53"/>
  <c r="R12" i="53"/>
  <c r="Q12" i="53"/>
  <c r="P12" i="53"/>
  <c r="O12" i="53"/>
  <c r="N12" i="53"/>
  <c r="M12" i="53"/>
  <c r="L12" i="53"/>
  <c r="K12" i="53"/>
  <c r="J12" i="53"/>
  <c r="I12" i="53"/>
  <c r="I10" i="55" l="1"/>
  <c r="B8" i="55"/>
  <c r="B10" i="55" s="1"/>
  <c r="H6" i="50"/>
  <c r="I14" i="55"/>
  <c r="G17" i="47"/>
  <c r="I22" i="54"/>
  <c r="I18" i="54"/>
  <c r="I14" i="54"/>
  <c r="I9" i="54"/>
  <c r="I10" i="53"/>
  <c r="I20" i="52"/>
  <c r="I19" i="52"/>
  <c r="I18" i="52"/>
  <c r="I17" i="52"/>
  <c r="I16" i="52"/>
  <c r="I15" i="52"/>
  <c r="I13" i="52"/>
  <c r="W11" i="54"/>
  <c r="V11" i="54"/>
  <c r="U11" i="54"/>
  <c r="T11" i="54"/>
  <c r="S11" i="54"/>
  <c r="R11" i="54"/>
  <c r="P11" i="54"/>
  <c r="O11" i="54"/>
  <c r="J8" i="49" l="1"/>
  <c r="I14" i="53"/>
  <c r="I21" i="52"/>
  <c r="I7" i="47"/>
  <c r="I6" i="47"/>
  <c r="P16" i="52"/>
  <c r="S15" i="52"/>
  <c r="N16" i="52" l="1"/>
  <c r="F16" i="52"/>
  <c r="Q16" i="52"/>
  <c r="R16" i="52"/>
  <c r="S16" i="52"/>
  <c r="L16" i="52"/>
  <c r="T16" i="52"/>
  <c r="J16" i="52"/>
  <c r="K16" i="52"/>
  <c r="M16" i="52"/>
  <c r="U16" i="52"/>
  <c r="V16" i="52"/>
  <c r="O16" i="52"/>
  <c r="W16" i="52"/>
  <c r="O15" i="52"/>
  <c r="W15" i="52"/>
  <c r="F15" i="52"/>
  <c r="L15" i="52"/>
  <c r="T15" i="52"/>
  <c r="M15" i="52"/>
  <c r="U15" i="52"/>
  <c r="N15" i="52"/>
  <c r="V15" i="52"/>
  <c r="P15" i="52"/>
  <c r="Q15" i="52"/>
  <c r="J15" i="52"/>
  <c r="R15" i="52"/>
  <c r="K15" i="52"/>
  <c r="E8" i="52"/>
  <c r="E16" i="52" s="1"/>
  <c r="D8" i="52"/>
  <c r="D16" i="52" s="1"/>
  <c r="C8" i="52"/>
  <c r="C16" i="52" s="1"/>
  <c r="E7" i="52"/>
  <c r="E15" i="52" s="1"/>
  <c r="D7" i="52"/>
  <c r="D15" i="52" s="1"/>
  <c r="C7" i="52"/>
  <c r="C15" i="52" s="1"/>
  <c r="H8" i="50"/>
  <c r="K11" i="49"/>
  <c r="J11" i="49"/>
  <c r="I11" i="49"/>
  <c r="J22" i="54"/>
  <c r="J18" i="54"/>
  <c r="J14" i="54"/>
  <c r="J9" i="54"/>
  <c r="J10" i="53"/>
  <c r="I6" i="50" l="1"/>
  <c r="I8" i="50" s="1"/>
  <c r="B18" i="54"/>
  <c r="K9" i="49"/>
  <c r="B9" i="54"/>
  <c r="B14" i="54"/>
  <c r="B22" i="54"/>
  <c r="B10" i="53"/>
  <c r="B14" i="53" s="1"/>
  <c r="J14" i="53"/>
  <c r="H12" i="47"/>
  <c r="J20" i="52" l="1"/>
  <c r="J19" i="52"/>
  <c r="J18" i="52"/>
  <c r="J17" i="52"/>
  <c r="J13" i="52"/>
  <c r="J21" i="52" l="1"/>
  <c r="I11" i="47"/>
  <c r="K16" i="55"/>
  <c r="F9" i="54"/>
  <c r="F14" i="54"/>
  <c r="F18" i="54"/>
  <c r="F22" i="54"/>
  <c r="C16" i="54"/>
  <c r="K22" i="54"/>
  <c r="K18" i="54"/>
  <c r="K14" i="54"/>
  <c r="K9" i="54"/>
  <c r="K10" i="53"/>
  <c r="W17" i="52"/>
  <c r="W18" i="52"/>
  <c r="W19" i="52"/>
  <c r="V17" i="52"/>
  <c r="V18" i="52"/>
  <c r="V19" i="52"/>
  <c r="S17" i="52"/>
  <c r="S18" i="52"/>
  <c r="S19" i="52"/>
  <c r="R17" i="52"/>
  <c r="R18" i="52"/>
  <c r="R19" i="52"/>
  <c r="O17" i="52"/>
  <c r="O18" i="52"/>
  <c r="O19" i="52"/>
  <c r="N17" i="52"/>
  <c r="N18" i="52"/>
  <c r="N19" i="52"/>
  <c r="K17" i="52"/>
  <c r="K18" i="52"/>
  <c r="K19" i="52"/>
  <c r="K20" i="52"/>
  <c r="K13" i="52"/>
  <c r="M17" i="52"/>
  <c r="P17" i="52"/>
  <c r="Q17" i="52"/>
  <c r="T17" i="52"/>
  <c r="T21" i="52" s="1"/>
  <c r="U17" i="52"/>
  <c r="M18" i="52"/>
  <c r="P18" i="52"/>
  <c r="Q18" i="52"/>
  <c r="T18" i="52"/>
  <c r="U18" i="52"/>
  <c r="M19" i="52"/>
  <c r="P19" i="52"/>
  <c r="Q19" i="52"/>
  <c r="T19" i="52"/>
  <c r="U19" i="52"/>
  <c r="L17" i="52"/>
  <c r="L18" i="52"/>
  <c r="L19" i="52"/>
  <c r="O8" i="50"/>
  <c r="N8" i="50"/>
  <c r="M8" i="50"/>
  <c r="C28" i="55"/>
  <c r="C21" i="55"/>
  <c r="B28" i="55"/>
  <c r="B21" i="55"/>
  <c r="C23" i="52"/>
  <c r="D23" i="52"/>
  <c r="C16" i="55"/>
  <c r="C21" i="54"/>
  <c r="C20" i="54"/>
  <c r="C17" i="54"/>
  <c r="M22" i="54"/>
  <c r="M18" i="54"/>
  <c r="M14" i="54"/>
  <c r="M9" i="54"/>
  <c r="M10" i="53"/>
  <c r="W13" i="52"/>
  <c r="V13" i="52"/>
  <c r="U13" i="52"/>
  <c r="T13" i="52"/>
  <c r="S13" i="52"/>
  <c r="R13" i="52"/>
  <c r="Q13" i="52"/>
  <c r="P13" i="52"/>
  <c r="O13" i="52"/>
  <c r="N13" i="52"/>
  <c r="M13" i="52"/>
  <c r="L13" i="52"/>
  <c r="C27" i="52"/>
  <c r="D27" i="52"/>
  <c r="E27" i="52"/>
  <c r="C12" i="52"/>
  <c r="D12" i="52"/>
  <c r="E12" i="52"/>
  <c r="C24" i="52"/>
  <c r="C25" i="52"/>
  <c r="C26" i="52"/>
  <c r="C9" i="52"/>
  <c r="C10" i="52"/>
  <c r="C11" i="52"/>
  <c r="G12" i="47"/>
  <c r="B16" i="55" l="1"/>
  <c r="L6" i="50"/>
  <c r="L8" i="50" s="1"/>
  <c r="K21" i="52"/>
  <c r="W21" i="52"/>
  <c r="M21" i="52"/>
  <c r="Q21" i="52"/>
  <c r="R21" i="52"/>
  <c r="S21" i="52"/>
  <c r="O21" i="52"/>
  <c r="P21" i="52"/>
  <c r="N21" i="52"/>
  <c r="U21" i="52"/>
  <c r="V21" i="52"/>
  <c r="M14" i="53"/>
  <c r="K14" i="53"/>
  <c r="B13" i="52"/>
  <c r="B21" i="52" s="1"/>
  <c r="C18" i="54"/>
  <c r="C13" i="52"/>
  <c r="C22" i="54"/>
  <c r="L22" i="54" l="1"/>
  <c r="N22" i="54"/>
  <c r="L18" i="54"/>
  <c r="N18" i="54"/>
  <c r="L14" i="54"/>
  <c r="N14" i="54"/>
  <c r="L9" i="54"/>
  <c r="N9" i="54"/>
  <c r="L10" i="53"/>
  <c r="L14" i="53" l="1"/>
  <c r="I8" i="47" l="1"/>
  <c r="I9" i="47"/>
  <c r="I10" i="47"/>
  <c r="E26" i="52"/>
  <c r="D26" i="52"/>
  <c r="E25" i="52"/>
  <c r="D25" i="52"/>
  <c r="E24" i="52"/>
  <c r="D24" i="52"/>
  <c r="E23" i="52"/>
  <c r="E11" i="52"/>
  <c r="D11" i="52"/>
  <c r="E10" i="52"/>
  <c r="D10" i="52"/>
  <c r="E9" i="52"/>
  <c r="D9" i="52"/>
  <c r="N10" i="53"/>
  <c r="N14" i="53" s="1"/>
  <c r="W22" i="54"/>
  <c r="V22" i="54"/>
  <c r="U22" i="54"/>
  <c r="T22" i="54"/>
  <c r="S22" i="54"/>
  <c r="R22" i="54"/>
  <c r="Q22" i="54"/>
  <c r="P22" i="54"/>
  <c r="O22" i="54"/>
  <c r="E21" i="54"/>
  <c r="D21" i="54"/>
  <c r="E20" i="54"/>
  <c r="D20" i="54"/>
  <c r="S18" i="54"/>
  <c r="R18" i="54"/>
  <c r="Q18" i="54"/>
  <c r="P18" i="54"/>
  <c r="O18" i="54"/>
  <c r="E17" i="54"/>
  <c r="D17" i="54"/>
  <c r="E16" i="54"/>
  <c r="D16" i="54"/>
  <c r="D18" i="54" s="1"/>
  <c r="P13" i="54"/>
  <c r="D13" i="54" s="1"/>
  <c r="O13" i="54"/>
  <c r="J7" i="49" s="1"/>
  <c r="E13" i="54"/>
  <c r="S12" i="54"/>
  <c r="R12" i="54"/>
  <c r="Q12" i="54"/>
  <c r="Q14" i="54" s="1"/>
  <c r="P12" i="54"/>
  <c r="O12" i="54"/>
  <c r="J6" i="49" s="1"/>
  <c r="E12" i="54"/>
  <c r="W14" i="54"/>
  <c r="V14" i="54"/>
  <c r="U14" i="54"/>
  <c r="T14" i="54"/>
  <c r="O8" i="54"/>
  <c r="C8" i="54" s="1"/>
  <c r="E8" i="54"/>
  <c r="D8" i="54"/>
  <c r="R7" i="54"/>
  <c r="R9" i="54" s="1"/>
  <c r="Q7" i="54"/>
  <c r="Q9" i="54" s="1"/>
  <c r="P7" i="54"/>
  <c r="P9" i="54" s="1"/>
  <c r="O7" i="54"/>
  <c r="E7" i="54"/>
  <c r="F28" i="55"/>
  <c r="E28" i="55"/>
  <c r="D28" i="55"/>
  <c r="F21" i="55"/>
  <c r="E21" i="55"/>
  <c r="D21" i="55"/>
  <c r="D16" i="55"/>
  <c r="G8" i="50"/>
  <c r="N11" i="49"/>
  <c r="L11" i="49"/>
  <c r="H11" i="49"/>
  <c r="G11" i="49"/>
  <c r="H9" i="49"/>
  <c r="G9" i="49"/>
  <c r="M8" i="48"/>
  <c r="K8" i="48"/>
  <c r="H8" i="48"/>
  <c r="I6" i="49" l="1"/>
  <c r="I9" i="49" s="1"/>
  <c r="J7" i="48"/>
  <c r="C12" i="54"/>
  <c r="S14" i="54"/>
  <c r="C13" i="54"/>
  <c r="D11" i="54"/>
  <c r="D12" i="54"/>
  <c r="E18" i="54"/>
  <c r="R14" i="54"/>
  <c r="O9" i="54"/>
  <c r="C7" i="54"/>
  <c r="E13" i="52"/>
  <c r="E9" i="54"/>
  <c r="D22" i="54"/>
  <c r="E22" i="54"/>
  <c r="O14" i="54"/>
  <c r="C11" i="54"/>
  <c r="P14" i="54"/>
  <c r="C8" i="55"/>
  <c r="D8" i="53"/>
  <c r="D12" i="53" s="1"/>
  <c r="C9" i="53"/>
  <c r="C13" i="53" s="1"/>
  <c r="W10" i="53"/>
  <c r="C8" i="53"/>
  <c r="C12" i="53" s="1"/>
  <c r="U10" i="53"/>
  <c r="V10" i="53"/>
  <c r="P10" i="53"/>
  <c r="E9" i="53"/>
  <c r="E13" i="53" s="1"/>
  <c r="O10" i="53"/>
  <c r="Q10" i="53"/>
  <c r="R10" i="53"/>
  <c r="T10" i="53"/>
  <c r="D9" i="53"/>
  <c r="D13" i="53" s="1"/>
  <c r="S10" i="53"/>
  <c r="D13" i="52"/>
  <c r="E8" i="53"/>
  <c r="E12" i="53" s="1"/>
  <c r="D7" i="54"/>
  <c r="D9" i="54" s="1"/>
  <c r="E11" i="54"/>
  <c r="E14" i="54" s="1"/>
  <c r="D8" i="55"/>
  <c r="C10" i="55" l="1"/>
  <c r="C14" i="55"/>
  <c r="D10" i="55"/>
  <c r="D14" i="55"/>
  <c r="P14" i="53"/>
  <c r="S14" i="53"/>
  <c r="O14" i="53"/>
  <c r="I8" i="48"/>
  <c r="V14" i="53"/>
  <c r="J9" i="49"/>
  <c r="W14" i="53"/>
  <c r="T14" i="53"/>
  <c r="R14" i="53"/>
  <c r="Q14" i="53"/>
  <c r="U14" i="53"/>
  <c r="D14" i="54"/>
  <c r="C14" i="54"/>
  <c r="C9" i="54"/>
  <c r="C10" i="53"/>
  <c r="D10" i="53"/>
  <c r="E10" i="53"/>
  <c r="J8" i="48" l="1"/>
  <c r="I12" i="47"/>
</calcChain>
</file>

<file path=xl/sharedStrings.xml><?xml version="1.0" encoding="utf-8"?>
<sst xmlns="http://schemas.openxmlformats.org/spreadsheetml/2006/main" count="2351" uniqueCount="996">
  <si>
    <t xml:space="preserve">Faktų lentelė
2022 m. </t>
  </si>
  <si>
    <t>Ryšių su investuotojais vadovė</t>
  </si>
  <si>
    <t>Ainė Riffel-Grinkevičienė</t>
  </si>
  <si>
    <t>aine.riffel-grinkeviciene@ignitis.lt</t>
  </si>
  <si>
    <t>+370 643 14925</t>
  </si>
  <si>
    <t>Puslapis</t>
  </si>
  <si>
    <t>www.ignitisgrupe.lt/lt/investuotojams</t>
  </si>
  <si>
    <t>Turinys</t>
  </si>
  <si>
    <t>1. Finansiniai rodikliai</t>
  </si>
  <si>
    <t>&lt;- Eiti į puslapį</t>
  </si>
  <si>
    <t>2. Suvedimai</t>
  </si>
  <si>
    <t>3. Veiklos rodikliai</t>
  </si>
  <si>
    <t>4. Tinklai</t>
  </si>
  <si>
    <t>5. Žalioji gamyba</t>
  </si>
  <si>
    <t>6. Lanksčioji gamyba</t>
  </si>
  <si>
    <t>7. Sprendimai klientams</t>
  </si>
  <si>
    <t>8. Penkerių metų santrauka</t>
  </si>
  <si>
    <t>9. IV ketv. Rezultatai</t>
  </si>
  <si>
    <t>10. Rezultatai ketvirčiais</t>
  </si>
  <si>
    <t>11. Balansas</t>
  </si>
  <si>
    <t>12. Pelno nuostolio ataskaita</t>
  </si>
  <si>
    <t>13. Pinigų srautai</t>
  </si>
  <si>
    <t>14. Turto knyga:</t>
  </si>
  <si>
    <t>14.1 Vėjas</t>
  </si>
  <si>
    <t>14.2 Hidro</t>
  </si>
  <si>
    <t>14.3 Atliekos ir Biomasė</t>
  </si>
  <si>
    <t>14.4 Gamtinės dujos</t>
  </si>
  <si>
    <t>15. Istoriniai duomenys:</t>
  </si>
  <si>
    <t>15.1 Vėjo istoriniai duomenys</t>
  </si>
  <si>
    <t>15.2 Hidro istoriniai duomenys</t>
  </si>
  <si>
    <t>15.3 Atliekų ir Biomasės istoriniai duomenys</t>
  </si>
  <si>
    <t>15.4 Gamtinių dujų istoriniai duomenys</t>
  </si>
  <si>
    <t>16. Verslo aplinka</t>
  </si>
  <si>
    <t>17. Pastaba</t>
  </si>
  <si>
    <t>Nuorodos:</t>
  </si>
  <si>
    <t>Metinis pranešimas</t>
  </si>
  <si>
    <t>Alternatyvūs veiklos rodikliai</t>
  </si>
  <si>
    <t xml:space="preserve">               &lt;- Atgal į turinį</t>
  </si>
  <si>
    <t>2022 m.</t>
  </si>
  <si>
    <t xml:space="preserve">∆ </t>
  </si>
  <si>
    <t>∆%</t>
  </si>
  <si>
    <t>Pajamos</t>
  </si>
  <si>
    <t>mln. Eur</t>
  </si>
  <si>
    <r>
      <t xml:space="preserve">EBITDA </t>
    </r>
    <r>
      <rPr>
        <sz val="10"/>
        <color rgb="FFBCBCBC"/>
        <rFont val="Arial"/>
        <family val="2"/>
        <charset val="186"/>
      </rPr>
      <t>AVR</t>
    </r>
  </si>
  <si>
    <r>
      <t xml:space="preserve">Koreguotas EBITDA </t>
    </r>
    <r>
      <rPr>
        <sz val="10"/>
        <color rgb="FFBCBCBC"/>
        <rFont val="Arial"/>
        <family val="2"/>
        <charset val="186"/>
      </rPr>
      <t>AVR</t>
    </r>
  </si>
  <si>
    <t>Žalioji gamyba</t>
  </si>
  <si>
    <t>Tinklai</t>
  </si>
  <si>
    <t>Lanksčioji gamyba</t>
  </si>
  <si>
    <t>Sprendimai klientams</t>
  </si>
  <si>
    <r>
      <t xml:space="preserve">Koreguoto EBITDA marža, % </t>
    </r>
    <r>
      <rPr>
        <sz val="10"/>
        <color rgb="FFBCBCBC"/>
        <rFont val="Arial"/>
        <family val="2"/>
        <charset val="186"/>
      </rPr>
      <t>AVR</t>
    </r>
  </si>
  <si>
    <t>%</t>
  </si>
  <si>
    <t>n/a</t>
  </si>
  <si>
    <r>
      <t xml:space="preserve">EBIT </t>
    </r>
    <r>
      <rPr>
        <sz val="10"/>
        <color rgb="FFBCBCBC"/>
        <rFont val="Arial"/>
        <family val="2"/>
        <charset val="186"/>
      </rPr>
      <t>AVR</t>
    </r>
  </si>
  <si>
    <r>
      <t xml:space="preserve">Koreguotas EBIT </t>
    </r>
    <r>
      <rPr>
        <sz val="10"/>
        <color rgb="FFBCBCBC"/>
        <rFont val="Arial"/>
        <family val="2"/>
        <charset val="186"/>
      </rPr>
      <t>AVR</t>
    </r>
  </si>
  <si>
    <t>Grynasis pelnas</t>
  </si>
  <si>
    <r>
      <t xml:space="preserve">Koreguotas grynasis pelnas </t>
    </r>
    <r>
      <rPr>
        <sz val="10"/>
        <color rgb="FFBCBCBC"/>
        <rFont val="Arial"/>
        <family val="2"/>
        <charset val="186"/>
      </rPr>
      <t>AVR</t>
    </r>
  </si>
  <si>
    <r>
      <t xml:space="preserve">FFO </t>
    </r>
    <r>
      <rPr>
        <sz val="10"/>
        <color rgb="FFBCBCBC"/>
        <rFont val="Arial"/>
        <family val="2"/>
        <charset val="186"/>
      </rPr>
      <t>AVR</t>
    </r>
  </si>
  <si>
    <r>
      <t xml:space="preserve">FCF  </t>
    </r>
    <r>
      <rPr>
        <sz val="10"/>
        <color rgb="FFBCBCBC"/>
        <rFont val="Arial"/>
        <family val="2"/>
        <charset val="186"/>
      </rPr>
      <t>AVR</t>
    </r>
  </si>
  <si>
    <r>
      <t xml:space="preserve">ROE  </t>
    </r>
    <r>
      <rPr>
        <sz val="10"/>
        <color rgb="FFBCBCBC"/>
        <rFont val="Arial"/>
        <family val="2"/>
        <charset val="186"/>
      </rPr>
      <t>AVR</t>
    </r>
  </si>
  <si>
    <r>
      <t xml:space="preserve">Koreguotas ROE  </t>
    </r>
    <r>
      <rPr>
        <sz val="10"/>
        <color rgb="FFBCBCBC"/>
        <rFont val="Arial"/>
        <family val="2"/>
        <charset val="186"/>
      </rPr>
      <t>AVR</t>
    </r>
  </si>
  <si>
    <r>
      <t xml:space="preserve">ROCE </t>
    </r>
    <r>
      <rPr>
        <sz val="10"/>
        <color rgb="FFBCBCBC"/>
        <rFont val="Arial"/>
        <family val="2"/>
        <charset val="186"/>
      </rPr>
      <t>AVR</t>
    </r>
  </si>
  <si>
    <r>
      <t xml:space="preserve">Koreguotas ROCE </t>
    </r>
    <r>
      <rPr>
        <sz val="10"/>
        <color rgb="FFBCBCBC"/>
        <rFont val="Arial"/>
        <family val="2"/>
        <charset val="186"/>
      </rPr>
      <t>AVR</t>
    </r>
  </si>
  <si>
    <r>
      <t xml:space="preserve">Pagrindinis EPS </t>
    </r>
    <r>
      <rPr>
        <sz val="10"/>
        <color theme="2" tint="-0.34998626667073579"/>
        <rFont val="Arial"/>
        <family val="2"/>
        <charset val="186"/>
      </rPr>
      <t>AVR</t>
    </r>
  </si>
  <si>
    <t>Eur</t>
  </si>
  <si>
    <r>
      <t xml:space="preserve">DPS </t>
    </r>
    <r>
      <rPr>
        <sz val="10"/>
        <color theme="2" tint="-0.34998626667073579"/>
        <rFont val="Arial"/>
        <family val="2"/>
        <charset val="186"/>
      </rPr>
      <t>AVR</t>
    </r>
  </si>
  <si>
    <t>Iš viso turto</t>
  </si>
  <si>
    <t>Nuosavas kapitalas</t>
  </si>
  <si>
    <r>
      <t xml:space="preserve">Grynoji skola </t>
    </r>
    <r>
      <rPr>
        <sz val="10"/>
        <color rgb="FFBCBCBC"/>
        <rFont val="Arial"/>
        <family val="2"/>
        <charset val="186"/>
      </rPr>
      <t>AVR</t>
    </r>
  </si>
  <si>
    <r>
      <t xml:space="preserve">Apyvartinis kapitalas </t>
    </r>
    <r>
      <rPr>
        <sz val="10"/>
        <color rgb="FFBCBCBC"/>
        <rFont val="Arial"/>
        <family val="2"/>
        <charset val="186"/>
      </rPr>
      <t>AVR</t>
    </r>
  </si>
  <si>
    <r>
      <t xml:space="preserve">Grynoji skola / EBITDA  </t>
    </r>
    <r>
      <rPr>
        <sz val="10"/>
        <color rgb="FFBCBCBC"/>
        <rFont val="Arial"/>
        <family val="2"/>
        <charset val="186"/>
      </rPr>
      <t>AVR</t>
    </r>
  </si>
  <si>
    <t>kartai</t>
  </si>
  <si>
    <r>
      <t xml:space="preserve">Grynoji skola / Koreguotas EBITDA </t>
    </r>
    <r>
      <rPr>
        <sz val="10"/>
        <color rgb="FFBCBCBC"/>
        <rFont val="Arial"/>
        <family val="2"/>
        <charset val="186"/>
      </rPr>
      <t>AVR</t>
    </r>
  </si>
  <si>
    <r>
      <t xml:space="preserve">FFO  / Grynoji skola </t>
    </r>
    <r>
      <rPr>
        <sz val="10"/>
        <color rgb="FFBCBCBC"/>
        <rFont val="Arial"/>
        <family val="2"/>
        <charset val="186"/>
      </rPr>
      <t>AVR</t>
    </r>
  </si>
  <si>
    <r>
      <t>Pajamos pagal segmentus</t>
    </r>
    <r>
      <rPr>
        <sz val="10"/>
        <color theme="7"/>
        <rFont val="Arial"/>
        <family val="2"/>
        <charset val="186"/>
      </rPr>
      <t>, mln. Eur</t>
    </r>
  </si>
  <si>
    <r>
      <t>Pajamos pagal šalis</t>
    </r>
    <r>
      <rPr>
        <sz val="10"/>
        <color theme="7"/>
        <rFont val="Arial"/>
        <family val="2"/>
        <charset val="186"/>
      </rPr>
      <t>, mln. Eur</t>
    </r>
  </si>
  <si>
    <t>∆</t>
  </si>
  <si>
    <t>∆,%</t>
  </si>
  <si>
    <t>Lietuva</t>
  </si>
  <si>
    <t>Susijusios su elektros energija</t>
  </si>
  <si>
    <t>Susijusios su gamtinėmis dujomis</t>
  </si>
  <si>
    <t>Kita</t>
  </si>
  <si>
    <r>
      <t>Sąnaudos</t>
    </r>
    <r>
      <rPr>
        <sz val="10"/>
        <color theme="7"/>
        <rFont val="Arial"/>
        <family val="2"/>
        <charset val="186"/>
      </rPr>
      <t>, mln. Eur</t>
    </r>
  </si>
  <si>
    <t>Elektros, gamtinių dujų ir kitų paslaugų pirkimai</t>
  </si>
  <si>
    <t>Elektros ir susijusių paslaugų pirkimai</t>
  </si>
  <si>
    <t>Gamtinių dujų ir susijusių paslaugų pirkimai</t>
  </si>
  <si>
    <r>
      <t xml:space="preserve">OPEX </t>
    </r>
    <r>
      <rPr>
        <sz val="10"/>
        <color theme="0" tint="-0.34998626667073579"/>
        <rFont val="Arial"/>
        <family val="2"/>
        <charset val="186"/>
      </rPr>
      <t>AVR</t>
    </r>
  </si>
  <si>
    <t>Darbo užmokesčio ir susijusios sąnaudos</t>
  </si>
  <si>
    <t>Remonto ir priežiūros sąnaudos</t>
  </si>
  <si>
    <t>Nusidėvėjimas ir amortizacija</t>
  </si>
  <si>
    <t>Išvestinės finansinės priemonės</t>
  </si>
  <si>
    <t>Ilgalaikio materialiojo ir nematerialiojo turto nurašymai, perkainojimas ir vertės sumažėjimo nuostoliai</t>
  </si>
  <si>
    <t>Iš viso</t>
  </si>
  <si>
    <r>
      <t>Koreguotas EBITDA pagal segmentus</t>
    </r>
    <r>
      <rPr>
        <sz val="10"/>
        <color theme="7"/>
        <rFont val="Arial"/>
        <family val="2"/>
        <charset val="186"/>
      </rPr>
      <t>, mln. Eur</t>
    </r>
  </si>
  <si>
    <t>2021 m.</t>
  </si>
  <si>
    <r>
      <t>Koreguotas EBITDA</t>
    </r>
    <r>
      <rPr>
        <sz val="10"/>
        <color theme="0" tint="-0.34998626667073579"/>
        <rFont val="Arial"/>
        <family val="2"/>
        <charset val="186"/>
      </rPr>
      <t xml:space="preserve"> AVR</t>
    </r>
  </si>
  <si>
    <r>
      <t>Koreguotas EBITDA pagal veiklos pobūdį</t>
    </r>
    <r>
      <rPr>
        <sz val="10"/>
        <color theme="7"/>
        <rFont val="Arial"/>
        <family val="2"/>
        <charset val="186"/>
      </rPr>
      <t>, mln. Eur</t>
    </r>
  </si>
  <si>
    <t>Reguliuojama </t>
  </si>
  <si>
    <t>Pagal ilgalaikius kontraktus</t>
  </si>
  <si>
    <t>Komercinė</t>
  </si>
  <si>
    <r>
      <t xml:space="preserve">Koreguotas EBITDA </t>
    </r>
    <r>
      <rPr>
        <sz val="10"/>
        <color theme="0" tint="-0.34998626667073579"/>
        <rFont val="Arial"/>
        <family val="2"/>
        <charset val="186"/>
      </rPr>
      <t>AVR</t>
    </r>
  </si>
  <si>
    <r>
      <t>Koreguotas EBIT pagal segmentus</t>
    </r>
    <r>
      <rPr>
        <sz val="10"/>
        <color theme="7"/>
        <rFont val="Arial"/>
        <family val="2"/>
        <charset val="186"/>
      </rPr>
      <t>, mln. Eur</t>
    </r>
  </si>
  <si>
    <r>
      <t>Koreguotas EBIT</t>
    </r>
    <r>
      <rPr>
        <sz val="10"/>
        <color theme="0" tint="-0.34998626667073579"/>
        <rFont val="Arial"/>
        <family val="2"/>
        <charset val="186"/>
      </rPr>
      <t xml:space="preserve"> AVR</t>
    </r>
  </si>
  <si>
    <r>
      <t xml:space="preserve">Koreguoto EBIT marža </t>
    </r>
    <r>
      <rPr>
        <i/>
        <sz val="10"/>
        <color theme="0" tint="-0.34998626667073579"/>
        <rFont val="Arial"/>
        <family val="2"/>
        <charset val="186"/>
      </rPr>
      <t>AVR</t>
    </r>
  </si>
  <si>
    <r>
      <t>Investicijos pagal segmentus</t>
    </r>
    <r>
      <rPr>
        <sz val="10"/>
        <color theme="7"/>
        <rFont val="Arial"/>
        <family val="2"/>
        <charset val="186"/>
      </rPr>
      <t>, mln. Eur</t>
    </r>
  </si>
  <si>
    <t>Sausumos vėjo parkai</t>
  </si>
  <si>
    <t>Biomasės / atliekų vertimo energija jėgainės</t>
  </si>
  <si>
    <t>Jūrinio vėjo parkai</t>
  </si>
  <si>
    <t>Saulės parkai</t>
  </si>
  <si>
    <t>Viso investicijų į elektros energijos skirstymo tinklą:</t>
  </si>
  <si>
    <t>Elektros energijos skirstymo tinklo plėtra</t>
  </si>
  <si>
    <t>Elektros energijos skirstymo tinklo plėtra (Išmanieji skaitikliai)</t>
  </si>
  <si>
    <t>Elektros energijos skirstymo tinklo priežiūra</t>
  </si>
  <si>
    <t>Viso investicijų į dujų tinklą:</t>
  </si>
  <si>
    <t>Gamtinių dujų skirstymo tinklo plėtra</t>
  </si>
  <si>
    <t>Gamtinių dujų skirstymo tinklo priežiūra</t>
  </si>
  <si>
    <r>
      <t>Investicijos</t>
    </r>
    <r>
      <rPr>
        <sz val="10"/>
        <color theme="0" tint="-0.34998626667073579"/>
        <rFont val="Arial"/>
        <family val="2"/>
        <charset val="186"/>
      </rPr>
      <t xml:space="preserve"> AVR</t>
    </r>
  </si>
  <si>
    <t>Viso dotacijų ir investicijų, dengiamų iš investicijų naudą gaunančių vartotojų:</t>
  </si>
  <si>
    <t>Dotacijos</t>
  </si>
  <si>
    <t>Investicijos (išskyrus dotacijas ir investicijas, dengiamos iš investicijų naudą gaunančių vartotojų)</t>
  </si>
  <si>
    <t xml:space="preserve">2021 m. </t>
  </si>
  <si>
    <t>Lenkija</t>
  </si>
  <si>
    <r>
      <t xml:space="preserve">Viso Investicijų </t>
    </r>
    <r>
      <rPr>
        <sz val="10"/>
        <color theme="0" tint="-0.34998626667073579"/>
        <rFont val="Arial"/>
        <family val="2"/>
        <charset val="186"/>
      </rPr>
      <t>APM</t>
    </r>
  </si>
  <si>
    <r>
      <t>Balansas</t>
    </r>
    <r>
      <rPr>
        <sz val="10"/>
        <color theme="7"/>
        <rFont val="Arial"/>
        <family val="2"/>
        <charset val="186"/>
      </rPr>
      <t>, mln. Eur</t>
    </r>
  </si>
  <si>
    <t>Ilgalaikis turtas</t>
  </si>
  <si>
    <t>Trumpalaikis turtas</t>
  </si>
  <si>
    <t>TURTO IŠ VISO</t>
  </si>
  <si>
    <t>Įsipareigojimų iš viso</t>
  </si>
  <si>
    <t>Ilgalaikiai įsipareigojimai</t>
  </si>
  <si>
    <t>Trumpalaikiai įsipareigojimai</t>
  </si>
  <si>
    <t>NUOSAVO KAPITALO IR ĮSIPAREIGOJIMŲ IŠ VISO</t>
  </si>
  <si>
    <r>
      <t xml:space="preserve">Pastovus kapitalas </t>
    </r>
    <r>
      <rPr>
        <i/>
        <sz val="10"/>
        <color rgb="FFBCBCBC"/>
        <rFont val="Arial"/>
        <family val="2"/>
        <charset val="186"/>
      </rPr>
      <t>APM</t>
    </r>
  </si>
  <si>
    <r>
      <t xml:space="preserve">Grynasis apyvartinis kapitalas </t>
    </r>
    <r>
      <rPr>
        <i/>
        <sz val="10"/>
        <color rgb="FFBCBCBC"/>
        <rFont val="Arial"/>
        <family val="2"/>
        <charset val="186"/>
      </rPr>
      <t>AVR</t>
    </r>
  </si>
  <si>
    <r>
      <t>Grynasis apyvartinis kapitalas / Pajamos</t>
    </r>
    <r>
      <rPr>
        <i/>
        <sz val="10"/>
        <color rgb="FFBCBCBC"/>
        <rFont val="Arial"/>
        <family val="2"/>
        <charset val="186"/>
      </rPr>
      <t xml:space="preserve">  AVR</t>
    </r>
  </si>
  <si>
    <r>
      <t xml:space="preserve">Bendrojo likvidumo koef. </t>
    </r>
    <r>
      <rPr>
        <i/>
        <sz val="10"/>
        <color theme="0" tint="-0.34998626667073579"/>
        <rFont val="Arial"/>
        <family val="2"/>
        <charset val="186"/>
      </rPr>
      <t>AVR</t>
    </r>
  </si>
  <si>
    <r>
      <t xml:space="preserve">Turto apyvartumas </t>
    </r>
    <r>
      <rPr>
        <i/>
        <sz val="10"/>
        <color theme="2" tint="-0.34998626667073579"/>
        <rFont val="Arial"/>
        <family val="2"/>
        <charset val="186"/>
      </rPr>
      <t>AVR</t>
    </r>
  </si>
  <si>
    <r>
      <t xml:space="preserve">ROA </t>
    </r>
    <r>
      <rPr>
        <i/>
        <sz val="10"/>
        <color theme="2" tint="-0.34998626667073579"/>
        <rFont val="Arial"/>
        <family val="2"/>
        <charset val="186"/>
      </rPr>
      <t>AVR</t>
    </r>
  </si>
  <si>
    <r>
      <t>Grynoji skola</t>
    </r>
    <r>
      <rPr>
        <sz val="10"/>
        <color theme="7"/>
        <rFont val="Arial"/>
        <family val="2"/>
        <charset val="186"/>
      </rPr>
      <t>, mln. Eur</t>
    </r>
  </si>
  <si>
    <t>Ilgalaikių finansinių įsipareigojimų viso</t>
  </si>
  <si>
    <t>Ilgalaikės paskolos</t>
  </si>
  <si>
    <t>Kredito linijos</t>
  </si>
  <si>
    <t>-</t>
  </si>
  <si>
    <t>Obligacijos</t>
  </si>
  <si>
    <t>Mokėtinos (įskaitant sukauptas) palūkanos</t>
  </si>
  <si>
    <t>Nuomos įsipareigojimai (16-asis TFAS)</t>
  </si>
  <si>
    <t>Trumpalaikių finansinių įsipareigojimų viso</t>
  </si>
  <si>
    <t>Ilgalaikių paskolų einamųjų metų dalis</t>
  </si>
  <si>
    <t>Trumpalaikės paskolos</t>
  </si>
  <si>
    <t>Banko sąskaitų perviršis</t>
  </si>
  <si>
    <r>
      <t xml:space="preserve">Finansinės skolos  </t>
    </r>
    <r>
      <rPr>
        <sz val="10"/>
        <color theme="0" tint="-0.34998626667073579"/>
        <rFont val="Arial"/>
        <family val="2"/>
        <charset val="186"/>
      </rPr>
      <t>AVR</t>
    </r>
  </si>
  <si>
    <t>Pinigai ir pinigų ekvivalentai</t>
  </si>
  <si>
    <r>
      <t xml:space="preserve">Grynoji skola </t>
    </r>
    <r>
      <rPr>
        <sz val="10"/>
        <color theme="0" tint="-0.34998626667073579"/>
        <rFont val="Arial"/>
        <family val="2"/>
        <charset val="186"/>
      </rPr>
      <t>AVR</t>
    </r>
  </si>
  <si>
    <r>
      <t xml:space="preserve">Finansinės skolos / Nuosavas kapitalas </t>
    </r>
    <r>
      <rPr>
        <i/>
        <sz val="10"/>
        <color theme="0" tint="-0.34998626667073579"/>
        <rFont val="Arial"/>
        <family val="2"/>
        <charset val="186"/>
      </rPr>
      <t>AVR</t>
    </r>
  </si>
  <si>
    <r>
      <t xml:space="preserve">Nuosavo kapitalo lygis </t>
    </r>
    <r>
      <rPr>
        <i/>
        <sz val="10"/>
        <color theme="0" tint="-0.34998626667073579"/>
        <rFont val="Arial"/>
        <family val="2"/>
        <charset val="186"/>
      </rPr>
      <t>AVR</t>
    </r>
  </si>
  <si>
    <r>
      <t>Skolų apžvalga</t>
    </r>
    <r>
      <rPr>
        <sz val="10"/>
        <color theme="7"/>
        <rFont val="Arial"/>
        <family val="2"/>
        <charset val="186"/>
      </rPr>
      <t>, mln. Eur</t>
    </r>
  </si>
  <si>
    <t>Likutinė suma 2022-12-31</t>
  </si>
  <si>
    <t>Efektyvi palūkanų norma (%)</t>
  </si>
  <si>
    <t>Vidutinis grąžinimo terminas (metais)</t>
  </si>
  <si>
    <t>Dalis euro valiuta</t>
  </si>
  <si>
    <t xml:space="preserve">Banko sąskaitų perviršis, kredito linijos ir sąskaitų perviršis </t>
  </si>
  <si>
    <t>Nuomos įsipareigojimai</t>
  </si>
  <si>
    <r>
      <t>Pinigų srautai</t>
    </r>
    <r>
      <rPr>
        <sz val="10"/>
        <color theme="7"/>
        <rFont val="Arial"/>
        <family val="2"/>
        <charset val="186"/>
      </rPr>
      <t>, mln. Eur</t>
    </r>
  </si>
  <si>
    <t>Pinigų ir jų ekvivalentų likutis laikotarpio prad.</t>
  </si>
  <si>
    <t>CFO</t>
  </si>
  <si>
    <t>CFI</t>
  </si>
  <si>
    <t>CFF</t>
  </si>
  <si>
    <t>Pinigų ir jų ekvivalentų padidėjimas (sumažėjimas)</t>
  </si>
  <si>
    <t>Pinigai ir pinigų ekvivalentai laikotarpio pab.</t>
  </si>
  <si>
    <t>FFO, mln. Eur</t>
  </si>
  <si>
    <r>
      <t xml:space="preserve">EBITDA </t>
    </r>
    <r>
      <rPr>
        <sz val="10"/>
        <color theme="0" tint="-0.34998626667073579"/>
        <rFont val="Arial"/>
        <family val="2"/>
        <charset val="186"/>
      </rPr>
      <t>AVR</t>
    </r>
  </si>
  <si>
    <t>Gautos palūkanos</t>
  </si>
  <si>
    <t>Sumokėtos palūkanos</t>
  </si>
  <si>
    <t>Sumokėtas pelno mokestis</t>
  </si>
  <si>
    <r>
      <t xml:space="preserve">FFO </t>
    </r>
    <r>
      <rPr>
        <sz val="10"/>
        <color theme="0" tint="-0.34998626667073579"/>
        <rFont val="Arial"/>
        <family val="2"/>
        <charset val="186"/>
      </rPr>
      <t>AVR</t>
    </r>
  </si>
  <si>
    <t>FCF, mln. Eur</t>
  </si>
  <si>
    <r>
      <t>FFO</t>
    </r>
    <r>
      <rPr>
        <sz val="10"/>
        <color theme="0" tint="-0.34998626667073579"/>
        <rFont val="Arial"/>
        <family val="2"/>
        <charset val="186"/>
      </rPr>
      <t xml:space="preserve"> AVR</t>
    </r>
  </si>
  <si>
    <t>Investicijos</t>
  </si>
  <si>
    <t>Gautos dotacijos</t>
  </si>
  <si>
    <t>Naujų vartotojų prijungimų ir galios didinimų piniginis poveikis</t>
  </si>
  <si>
    <t>Apyvartinio kapitalo pasikeitimai</t>
  </si>
  <si>
    <r>
      <t>FCF</t>
    </r>
    <r>
      <rPr>
        <sz val="10"/>
        <color theme="0" tint="-0.34998626667073579"/>
        <rFont val="Arial"/>
        <family val="2"/>
        <charset val="186"/>
      </rPr>
      <t xml:space="preserve"> AVR</t>
    </r>
  </si>
  <si>
    <t xml:space="preserve"> </t>
  </si>
  <si>
    <t>2. Suvedimai (metinio pranešimo puslapiai 58-65)</t>
  </si>
  <si>
    <t>Verslo rezultatas</t>
  </si>
  <si>
    <t>Koregavimas</t>
  </si>
  <si>
    <t>TFAS</t>
  </si>
  <si>
    <t>Koreguoti</t>
  </si>
  <si>
    <t>Ataskaitiniai</t>
  </si>
  <si>
    <t>Kitos sąnaudos</t>
  </si>
  <si>
    <t>Nusidėvėjimas ir amortizacija  </t>
  </si>
  <si>
    <r>
      <t xml:space="preserve">EBIT </t>
    </r>
    <r>
      <rPr>
        <sz val="10"/>
        <color theme="0" tint="-0.34998626667073579"/>
        <rFont val="Arial"/>
        <family val="2"/>
        <charset val="186"/>
      </rPr>
      <t>AVR</t>
    </r>
  </si>
  <si>
    <t>Finansinė veikla</t>
  </si>
  <si>
    <t>Pelno mokesčio pajamos (sąnaudos)</t>
  </si>
  <si>
    <r>
      <t>EBITDA</t>
    </r>
    <r>
      <rPr>
        <sz val="10"/>
        <color theme="0" tint="-0.34998626667073579"/>
        <rFont val="Arial"/>
        <family val="2"/>
        <charset val="186"/>
      </rPr>
      <t xml:space="preserve"> AVR</t>
    </r>
  </si>
  <si>
    <r>
      <t>EBITDA korekcijos</t>
    </r>
    <r>
      <rPr>
        <sz val="10"/>
        <color theme="7"/>
        <rFont val="Arial"/>
        <family val="2"/>
        <charset val="186"/>
      </rPr>
      <t>, mln. Eur</t>
    </r>
  </si>
  <si>
    <t>Laikini reguliaciniai skirtumai (1)</t>
  </si>
  <si>
    <t>Iš viso EBITDA koregavimų</t>
  </si>
  <si>
    <r>
      <t xml:space="preserve">Koreguoto EBITDA marža </t>
    </r>
    <r>
      <rPr>
        <i/>
        <sz val="10"/>
        <color theme="0" tint="-0.34998626667073579"/>
        <rFont val="Arial"/>
        <family val="2"/>
        <charset val="186"/>
      </rPr>
      <t>AVR</t>
    </r>
  </si>
  <si>
    <r>
      <t>EBIT korekcijos</t>
    </r>
    <r>
      <rPr>
        <sz val="10"/>
        <color theme="7"/>
        <rFont val="Arial"/>
        <family val="2"/>
        <charset val="186"/>
      </rPr>
      <t>, mln. Eur</t>
    </r>
  </si>
  <si>
    <t>Korekcijos</t>
  </si>
  <si>
    <t xml:space="preserve">Vienkartinių ilgalaikio materialiojo turto perkainojimų ir vertės sumažėjimų korekcijos </t>
  </si>
  <si>
    <t>Iš viso EBIT koregavimų</t>
  </si>
  <si>
    <r>
      <t xml:space="preserve">Koreguotas ROCE  </t>
    </r>
    <r>
      <rPr>
        <i/>
        <sz val="10"/>
        <color theme="0" tint="-0.249977111117893"/>
        <rFont val="Arial"/>
        <family val="2"/>
        <charset val="186"/>
      </rPr>
      <t>AVR</t>
    </r>
  </si>
  <si>
    <r>
      <t xml:space="preserve">ROCE </t>
    </r>
    <r>
      <rPr>
        <i/>
        <sz val="10"/>
        <color theme="0" tint="-0.249977111117893"/>
        <rFont val="Arial"/>
        <family val="2"/>
        <charset val="186"/>
      </rPr>
      <t>AVR</t>
    </r>
  </si>
  <si>
    <r>
      <t>Grynojo pelno korekcijos</t>
    </r>
    <r>
      <rPr>
        <sz val="10"/>
        <color theme="7"/>
        <rFont val="Arial"/>
        <family val="2"/>
        <charset val="186"/>
      </rPr>
      <t>, mln. Eur</t>
    </r>
  </si>
  <si>
    <t>Iš viso EBITDA korekcijų</t>
  </si>
  <si>
    <t>Vienkartinių ilgalaikio materialiojo turto perkainojimų ir vertės sumažėjimų korekcijos (2)</t>
  </si>
  <si>
    <t>Vienkartiniai finansinės veiklos koregavimai (3)</t>
  </si>
  <si>
    <t>Koregavimų įtaka pelno mokesčiui (4)</t>
  </si>
  <si>
    <t>Iš viso grynojo pelno koregavimų</t>
  </si>
  <si>
    <r>
      <t xml:space="preserve">Koreguotas grynasis pelnas </t>
    </r>
    <r>
      <rPr>
        <sz val="10"/>
        <color theme="0" tint="-0.34998626667073579"/>
        <rFont val="Arial"/>
        <family val="2"/>
        <charset val="186"/>
      </rPr>
      <t>AVR</t>
    </r>
  </si>
  <si>
    <r>
      <t xml:space="preserve">Koreguotas ROE </t>
    </r>
    <r>
      <rPr>
        <i/>
        <sz val="10"/>
        <color theme="0" tint="-0.249977111117893"/>
        <rFont val="Arial"/>
        <family val="2"/>
        <charset val="186"/>
      </rPr>
      <t>AVR</t>
    </r>
  </si>
  <si>
    <r>
      <t xml:space="preserve">ROE </t>
    </r>
    <r>
      <rPr>
        <i/>
        <sz val="10"/>
        <color theme="0" tint="-0.249977111117893"/>
        <rFont val="Arial"/>
        <family val="2"/>
        <charset val="186"/>
      </rPr>
      <t>AVR</t>
    </r>
  </si>
  <si>
    <t>3. Veiklos rodikliai (metinio pranešimo puslapiai  71)</t>
  </si>
  <si>
    <t>Pagrindiniai veiklos rodikliai</t>
  </si>
  <si>
    <t>Elektra</t>
  </si>
  <si>
    <t>Žaliosios gamybos užtikrinta galia</t>
  </si>
  <si>
    <t>MW</t>
  </si>
  <si>
    <t>Žaliosios gamybos instaliuotoji galia</t>
  </si>
  <si>
    <t>Statomi Žaliosios gamybos pajėgumai</t>
  </si>
  <si>
    <t xml:space="preserve">Paskirstyta elektros energijos </t>
  </si>
  <si>
    <t>TWh</t>
  </si>
  <si>
    <t>Pagaminta elektros energijos (neto)</t>
  </si>
  <si>
    <t>Žaliosios energijos gamyba (neto)</t>
  </si>
  <si>
    <t>Žaliosios gamybos dalis</t>
  </si>
  <si>
    <t>Elektros energijos pardavimai</t>
  </si>
  <si>
    <t>SAIFI</t>
  </si>
  <si>
    <t>vnt.</t>
  </si>
  <si>
    <t>SAIDI</t>
  </si>
  <si>
    <t>min.</t>
  </si>
  <si>
    <t>Šiluma</t>
  </si>
  <si>
    <t>-%</t>
  </si>
  <si>
    <t>Pagaminta šiluminė energija (neto)</t>
  </si>
  <si>
    <t>Gamtinės dujos</t>
  </si>
  <si>
    <t>Paskirstyta gamtinių dujų</t>
  </si>
  <si>
    <t>Gamtinių dujų pardavimai</t>
  </si>
  <si>
    <t>5. Žalioji gamyba (metinio pranešimo puslapiai  74-75)</t>
  </si>
  <si>
    <t>Žaliosios gamybos segmento pagrindiniai finansiniai rodikliai</t>
  </si>
  <si>
    <r>
      <t xml:space="preserve">Investicijos </t>
    </r>
    <r>
      <rPr>
        <sz val="10"/>
        <color rgb="FFBCBCBC"/>
        <rFont val="Arial"/>
        <family val="2"/>
        <charset val="186"/>
      </rPr>
      <t>AVR</t>
    </r>
  </si>
  <si>
    <t>∆. %</t>
  </si>
  <si>
    <t>IMT, nematerialus ir naudojimo teise valdomas turtas</t>
  </si>
  <si>
    <t>Kruonio HAE</t>
  </si>
  <si>
    <t>RAB</t>
  </si>
  <si>
    <t>WACC</t>
  </si>
  <si>
    <t>Nusidėvėjimas ir amortizacija (reguliacinis)</t>
  </si>
  <si>
    <t>Žaliosios gamybos segmento pagrindiniai veiklos rodikliai</t>
  </si>
  <si>
    <t>Instaliuota galia</t>
  </si>
  <si>
    <t>Vėjo parkai</t>
  </si>
  <si>
    <t xml:space="preserve">- </t>
  </si>
  <si>
    <t>Hidroelektrinės</t>
  </si>
  <si>
    <t xml:space="preserve">    Hidroakumuliacinės elektrinės</t>
  </si>
  <si>
    <t xml:space="preserve">    Tekančio vandens hidroelektrinės</t>
  </si>
  <si>
    <t>Atliekų jėgainės</t>
  </si>
  <si>
    <t>Statomi projektai</t>
  </si>
  <si>
    <t xml:space="preserve">Vėjo parkai </t>
  </si>
  <si>
    <t>Saulės Parkai</t>
  </si>
  <si>
    <t>Biomasės jėgainės</t>
  </si>
  <si>
    <t>Vėjo jėgainių prieinamumo koeficientas</t>
  </si>
  <si>
    <r>
      <t>Vėjo jėgainių apkrovos koeficientas</t>
    </r>
    <r>
      <rPr>
        <vertAlign val="superscript"/>
        <sz val="10"/>
        <color rgb="FF595959"/>
        <rFont val="Arial"/>
        <family val="2"/>
        <charset val="186"/>
      </rPr>
      <t>3</t>
    </r>
  </si>
  <si>
    <r>
      <t>Atliekų jėgainės</t>
    </r>
    <r>
      <rPr>
        <vertAlign val="superscript"/>
        <sz val="8"/>
        <color rgb="FF595959"/>
        <rFont val="Arial"/>
        <family val="2"/>
        <charset val="186"/>
      </rPr>
      <t>2</t>
    </r>
  </si>
  <si>
    <t>4. Tinklai (metinio pranešimo puslapiai  76-77)</t>
  </si>
  <si>
    <t>Tinklų segmento pagrindiniai finansiniai rodikliai</t>
  </si>
  <si>
    <t>∆, %</t>
  </si>
  <si>
    <t>WACC (svertinis vidurkis)</t>
  </si>
  <si>
    <t>74.9 </t>
  </si>
  <si>
    <t>Papildoma tarifo dedamoji</t>
  </si>
  <si>
    <t>Elektros energijos skirstymas</t>
  </si>
  <si>
    <t>Gamtinių dujų skirstymas</t>
  </si>
  <si>
    <t>Tinklų segmento pagrindiniai veiklos rodikliai</t>
  </si>
  <si>
    <t>Paskirstyta elektros energijos</t>
  </si>
  <si>
    <t>iš kurių privatiems klientams</t>
  </si>
  <si>
    <t>iš kurių verslo klientams</t>
  </si>
  <si>
    <t>Garantininis tiekimas</t>
  </si>
  <si>
    <t>Tinklų ilgis</t>
  </si>
  <si>
    <t>tūkst. km</t>
  </si>
  <si>
    <t>Technologinės sąnaudos</t>
  </si>
  <si>
    <t>Klientų skaičius</t>
  </si>
  <si>
    <t>tūkst.</t>
  </si>
  <si>
    <t>iš kurių gaminantys vartotojai ir gamintojai</t>
  </si>
  <si>
    <t>gaminančių vartotojų ir gamintojų leistinoji naudoti galia</t>
  </si>
  <si>
    <t>Nauji prijungimai</t>
  </si>
  <si>
    <t>Prijungimų galios padidinimai</t>
  </si>
  <si>
    <t>Naujų vartotojų prijungimų ir galios didinimų leistinoji naudoti galia</t>
  </si>
  <si>
    <t>Naujų prijungimų trukmė (vidutiniškai)</t>
  </si>
  <si>
    <t>k. d.</t>
  </si>
  <si>
    <t>Įrengtų išmaniųjų skaitiklių skaičius</t>
  </si>
  <si>
    <t>Paskirstyta dujų</t>
  </si>
  <si>
    <t>Naujų vartotojų prijungimai ir galios didinimai</t>
  </si>
  <si>
    <t>Klientų patirtis</t>
  </si>
  <si>
    <t>NPS (Aptarnavimo)</t>
  </si>
  <si>
    <r>
      <rPr>
        <i/>
        <vertAlign val="superscript"/>
        <sz val="6.4"/>
        <color theme="9"/>
        <rFont val="Arial"/>
        <family val="2"/>
        <charset val="186"/>
      </rPr>
      <t xml:space="preserve">1 </t>
    </r>
    <r>
      <rPr>
        <i/>
        <sz val="8"/>
        <color theme="9"/>
        <rFont val="Arial"/>
        <family val="2"/>
        <charset val="186"/>
      </rPr>
      <t>Apklausos metodika pasikeitė. Nuo 2021 m. liepos mėn., apklausos vykdomos kasdien, po kontakto su klientu.</t>
    </r>
  </si>
  <si>
    <t>6. Lanksčioji gamyba (metinio pranešimo puslapiai  78)</t>
  </si>
  <si>
    <t>Lanksčiosios gamybos segmento pagrindiniai finansiniai rodikliai</t>
  </si>
  <si>
    <t>Lanksčiosios gamybos segmento pagrindiniai veiklos rodikliai</t>
  </si>
  <si>
    <t>2023 m.</t>
  </si>
  <si>
    <t>Instaliuota elektros energijos galia</t>
  </si>
  <si>
    <t>Rezervinės ir izoliuoto elektros sistemos darbo paslaugos iš viso</t>
  </si>
  <si>
    <t>Tretinio galios rezervo paslaugos</t>
  </si>
  <si>
    <t>Izoliuotas sistemos darbas</t>
  </si>
  <si>
    <t>KCB</t>
  </si>
  <si>
    <t>7 ir 8 blokai</t>
  </si>
  <si>
    <t>7. Sprendimai klientams (metinio pranešimo puslapiai  79-80)</t>
  </si>
  <si>
    <t>Sprendimų klientams segmento pagrindiniai finansiniai rodikliai</t>
  </si>
  <si>
    <r>
      <t xml:space="preserve">Grynasis apyvartinis kapitalas </t>
    </r>
    <r>
      <rPr>
        <sz val="10"/>
        <color rgb="FFBCBCBC"/>
        <rFont val="Arial"/>
        <family val="2"/>
        <charset val="186"/>
      </rPr>
      <t>AVR</t>
    </r>
  </si>
  <si>
    <t>3.5%  </t>
  </si>
  <si>
    <t>Sprendimų klientams segmento pagrindiniai veiklos rodikliai</t>
  </si>
  <si>
    <t>   </t>
  </si>
  <si>
    <t>Latvija</t>
  </si>
  <si>
    <r>
      <t>Kita</t>
    </r>
    <r>
      <rPr>
        <vertAlign val="superscript"/>
        <sz val="10"/>
        <color rgb="FF595959"/>
        <rFont val="Arial"/>
        <family val="2"/>
        <charset val="186"/>
      </rPr>
      <t>1</t>
    </r>
  </si>
  <si>
    <t>Iš viso mažmeninės prekybos</t>
  </si>
  <si>
    <t>mln.</t>
  </si>
  <si>
    <t>Suomija</t>
  </si>
  <si>
    <t>Estija</t>
  </si>
  <si>
    <t>Didmeninė prekyba</t>
  </si>
  <si>
    <t>NPS (privačių klientų aptarnavimo)</t>
  </si>
  <si>
    <t>NPS (verslo klientų aptarnavimo)</t>
  </si>
  <si>
    <r>
      <rPr>
        <i/>
        <vertAlign val="superscript"/>
        <sz val="8"/>
        <color rgb="FF595959"/>
        <rFont val="Arial"/>
        <family val="2"/>
        <charset val="186"/>
      </rPr>
      <t>1</t>
    </r>
    <r>
      <rPr>
        <i/>
        <sz val="8"/>
        <color rgb="FF595959"/>
        <rFont val="Arial"/>
        <family val="2"/>
        <charset val="186"/>
      </rPr>
      <t xml:space="preserve"> Elektros energijos pardavimai Lenkijoje ir Estijoje.</t>
    </r>
  </si>
  <si>
    <r>
      <rPr>
        <i/>
        <vertAlign val="superscript"/>
        <sz val="6.4"/>
        <color rgb="FF595959"/>
        <rFont val="Arial"/>
        <family val="2"/>
        <charset val="186"/>
      </rPr>
      <t>2</t>
    </r>
    <r>
      <rPr>
        <i/>
        <sz val="8"/>
        <color rgb="FF595959"/>
        <rFont val="Arial"/>
        <family val="2"/>
        <charset val="186"/>
      </rPr>
      <t xml:space="preserve"> 2021 m. metiniame pranešime skelbtas NPS buvo santykių NPS, o nuo 2022 m. I ketv. skelbiame aptarnavimo NPS duomenis.</t>
    </r>
  </si>
  <si>
    <t>10.9%  </t>
  </si>
  <si>
    <t>EURm</t>
  </si>
  <si>
    <t>443.3 </t>
  </si>
  <si>
    <t>438.7 </t>
  </si>
  <si>
    <t>2020 m.</t>
  </si>
  <si>
    <t>2019 m.</t>
  </si>
  <si>
    <t>2018 m.</t>
  </si>
  <si>
    <t>Pagaminta žaliosios elektros energijos (neto)</t>
  </si>
  <si>
    <t>Pagaminta šiluminės energijos (neto)</t>
  </si>
  <si>
    <r>
      <rPr>
        <i/>
        <vertAlign val="superscript"/>
        <sz val="8"/>
        <color rgb="FF595959"/>
        <rFont val="Arial"/>
        <family val="2"/>
        <charset val="186"/>
      </rPr>
      <t>1</t>
    </r>
    <r>
      <rPr>
        <i/>
        <sz val="8"/>
        <color rgb="FF595959"/>
        <rFont val="Arial"/>
        <family val="2"/>
        <charset val="186"/>
      </rPr>
      <t xml:space="preserve"> Įtraukti gamtinių dujų pardavimai vykdomi Grupės viduje. 1,4 TWh – pardavimai verslo klientams Lietuvoje.</t>
    </r>
  </si>
  <si>
    <r>
      <t>Pagrindiniai finansiniai rodikliai</t>
    </r>
    <r>
      <rPr>
        <b/>
        <i/>
        <vertAlign val="superscript"/>
        <sz val="10"/>
        <color theme="7"/>
        <rFont val="Arial"/>
        <family val="2"/>
        <charset val="186"/>
      </rPr>
      <t>1</t>
    </r>
  </si>
  <si>
    <t xml:space="preserve">2022 m. IV ketv. </t>
  </si>
  <si>
    <r>
      <t xml:space="preserve">EBITDA </t>
    </r>
    <r>
      <rPr>
        <sz val="10"/>
        <color theme="0" tint="-0.249977111117893"/>
        <rFont val="Arial"/>
        <family val="2"/>
        <charset val="186"/>
      </rPr>
      <t>AVR</t>
    </r>
  </si>
  <si>
    <r>
      <t xml:space="preserve">Koreguotas EBITDA </t>
    </r>
    <r>
      <rPr>
        <sz val="10"/>
        <color theme="0" tint="-0.249977111117893"/>
        <rFont val="Arial"/>
        <family val="2"/>
        <charset val="186"/>
      </rPr>
      <t>AVR</t>
    </r>
  </si>
  <si>
    <r>
      <t xml:space="preserve">Koreguoto EBITDA marža </t>
    </r>
    <r>
      <rPr>
        <sz val="10"/>
        <color theme="0" tint="-0.249977111117893"/>
        <rFont val="Arial"/>
        <family val="2"/>
        <charset val="186"/>
      </rPr>
      <t>AVR</t>
    </r>
  </si>
  <si>
    <r>
      <t xml:space="preserve">EBIT </t>
    </r>
    <r>
      <rPr>
        <sz val="10"/>
        <color theme="0" tint="-0.249977111117893"/>
        <rFont val="Arial"/>
        <family val="2"/>
        <charset val="186"/>
      </rPr>
      <t>AVR</t>
    </r>
  </si>
  <si>
    <r>
      <t xml:space="preserve">Koreguotas EBIT </t>
    </r>
    <r>
      <rPr>
        <sz val="10"/>
        <color theme="0" tint="-0.249977111117893"/>
        <rFont val="Arial"/>
        <family val="2"/>
        <charset val="186"/>
      </rPr>
      <t>AVR</t>
    </r>
  </si>
  <si>
    <r>
      <t xml:space="preserve">Koreguotas grynasis pelnas </t>
    </r>
    <r>
      <rPr>
        <sz val="10"/>
        <color theme="0" tint="-0.249977111117893"/>
        <rFont val="Arial"/>
        <family val="2"/>
        <charset val="186"/>
      </rPr>
      <t>AVR</t>
    </r>
  </si>
  <si>
    <r>
      <t xml:space="preserve">Investicijos </t>
    </r>
    <r>
      <rPr>
        <sz val="10"/>
        <color theme="0" tint="-0.249977111117893"/>
        <rFont val="Arial"/>
        <family val="2"/>
        <charset val="186"/>
      </rPr>
      <t>AVR</t>
    </r>
  </si>
  <si>
    <r>
      <t xml:space="preserve">FFO </t>
    </r>
    <r>
      <rPr>
        <sz val="10"/>
        <color theme="0" tint="-0.249977111117893"/>
        <rFont val="Arial"/>
        <family val="2"/>
        <charset val="186"/>
      </rPr>
      <t>AVR</t>
    </r>
  </si>
  <si>
    <r>
      <t xml:space="preserve">FCF  </t>
    </r>
    <r>
      <rPr>
        <sz val="10"/>
        <color theme="0" tint="-0.249977111117893"/>
        <rFont val="Arial"/>
        <family val="2"/>
        <charset val="186"/>
      </rPr>
      <t>AVR</t>
    </r>
  </si>
  <si>
    <t>2021 m. IV ketv.</t>
  </si>
  <si>
    <t>Žaliosios elektros energijos gamyba (neto)</t>
  </si>
  <si>
    <t xml:space="preserve">Elektros energijos pardavimai </t>
  </si>
  <si>
    <r>
      <t>2021 m. IV ketv.</t>
    </r>
    <r>
      <rPr>
        <b/>
        <vertAlign val="superscript"/>
        <sz val="10"/>
        <color rgb="FFFFFFFF"/>
        <rFont val="Arial"/>
        <family val="2"/>
        <charset val="186"/>
      </rPr>
      <t>1</t>
    </r>
  </si>
  <si>
    <r>
      <t xml:space="preserve">Koreguotas EBIT </t>
    </r>
    <r>
      <rPr>
        <sz val="10"/>
        <color theme="0" tint="-0.34998626667073579"/>
        <rFont val="Arial"/>
        <family val="2"/>
        <charset val="186"/>
      </rPr>
      <t>AVR</t>
    </r>
  </si>
  <si>
    <r>
      <t xml:space="preserve">Investicijos </t>
    </r>
    <r>
      <rPr>
        <sz val="10"/>
        <color theme="0" tint="-0.34998626667073579"/>
        <rFont val="Arial"/>
        <family val="2"/>
        <charset val="186"/>
      </rPr>
      <t>AVR</t>
    </r>
  </si>
  <si>
    <r>
      <t xml:space="preserve">Koreguoto EBITDA marža </t>
    </r>
    <r>
      <rPr>
        <sz val="10"/>
        <color theme="0" tint="-0.34998626667073579"/>
        <rFont val="Arial"/>
        <family val="2"/>
        <charset val="186"/>
      </rPr>
      <t>AVR</t>
    </r>
  </si>
  <si>
    <t>Grynoji skola AVR</t>
  </si>
  <si>
    <r>
      <t xml:space="preserve">Grynoji skola </t>
    </r>
    <r>
      <rPr>
        <sz val="10"/>
        <color theme="0" tint="-0.249977111117893"/>
        <rFont val="Arial"/>
        <family val="2"/>
        <charset val="186"/>
      </rPr>
      <t>AVR</t>
    </r>
  </si>
  <si>
    <t>10. Rezultatai ketvirčiais (metinio pranešimo puslapiai  84-85)</t>
  </si>
  <si>
    <t>2022 m. IV ketv.</t>
  </si>
  <si>
    <t>2022 m. III ketv.</t>
  </si>
  <si>
    <t>2022 m. II ketv.</t>
  </si>
  <si>
    <t>2022 m. I ketv.</t>
  </si>
  <si>
    <t>2021 m. III ketv.</t>
  </si>
  <si>
    <t>2021 m. II ketv.</t>
  </si>
  <si>
    <t>2021 m. I ketv.</t>
  </si>
  <si>
    <t>2020 m. IV ketv.</t>
  </si>
  <si>
    <t>2020 m. III ketv.</t>
  </si>
  <si>
    <t>2020 m. II ketv.</t>
  </si>
  <si>
    <t>2020 m. I ketv.</t>
  </si>
  <si>
    <r>
      <t xml:space="preserve">EBITDA </t>
    </r>
    <r>
      <rPr>
        <sz val="10"/>
        <color rgb="FFBCBCBC"/>
        <rFont val="Arial"/>
        <family val="2"/>
        <charset val="186"/>
      </rPr>
      <t xml:space="preserve"> AVR</t>
    </r>
  </si>
  <si>
    <r>
      <t xml:space="preserve">Koreguoto EBITDA marža </t>
    </r>
    <r>
      <rPr>
        <sz val="10"/>
        <color rgb="FFBCBCBC"/>
        <rFont val="Arial"/>
        <family val="2"/>
        <charset val="186"/>
      </rPr>
      <t>AVR</t>
    </r>
  </si>
  <si>
    <r>
      <t xml:space="preserve">EBIT </t>
    </r>
    <r>
      <rPr>
        <sz val="10"/>
        <color rgb="FFBCBCBC"/>
        <rFont val="Arial"/>
        <family val="2"/>
        <charset val="186"/>
      </rPr>
      <t xml:space="preserve"> AVR</t>
    </r>
  </si>
  <si>
    <t>FCF AVR</t>
  </si>
  <si>
    <r>
      <t xml:space="preserve">ROE </t>
    </r>
    <r>
      <rPr>
        <sz val="10"/>
        <color rgb="FFBCBCBC"/>
        <rFont val="Arial"/>
        <family val="2"/>
        <charset val="186"/>
      </rPr>
      <t>AVR</t>
    </r>
  </si>
  <si>
    <t>Koreguotas ROE AVR</t>
  </si>
  <si>
    <r>
      <t xml:space="preserve">Grynoji skola / EBITDA </t>
    </r>
    <r>
      <rPr>
        <sz val="10"/>
        <color rgb="FFBCBCBC"/>
        <rFont val="Arial"/>
        <family val="2"/>
        <charset val="186"/>
      </rPr>
      <t>AVR</t>
    </r>
  </si>
  <si>
    <r>
      <t xml:space="preserve">FFO / Grynoji skola  </t>
    </r>
    <r>
      <rPr>
        <sz val="10"/>
        <color rgb="FFBCBCBC"/>
        <rFont val="Arial"/>
        <family val="2"/>
        <charset val="186"/>
      </rPr>
      <t>AVR</t>
    </r>
  </si>
  <si>
    <t>Elektros energija</t>
  </si>
  <si>
    <t>Dujos</t>
  </si>
  <si>
    <t>Dujų pardavimai</t>
  </si>
  <si>
    <t>2022 m. gruodžio 31 d.</t>
  </si>
  <si>
    <t>TURTAS</t>
  </si>
  <si>
    <t>Nematerialusis turtas</t>
  </si>
  <si>
    <t>Ilgalaikis materialusis turtas</t>
  </si>
  <si>
    <t>Naudojimo teise valdomas turtas</t>
  </si>
  <si>
    <t>Išankstiniai apmokėjimai už ilgalaikį turtą</t>
  </si>
  <si>
    <t>Investicinis turtas</t>
  </si>
  <si>
    <t>Ilgalaikės gautinos sumos</t>
  </si>
  <si>
    <t>Kitas finansinis turtas</t>
  </si>
  <si>
    <t>Kitas ilgalaikis turtas</t>
  </si>
  <si>
    <t>Atidėtojo mokesčio turtas</t>
  </si>
  <si>
    <t>Ilgalaikio turto iš viso</t>
  </si>
  <si>
    <t>Atsargos</t>
  </si>
  <si>
    <t>Išankstiniai apmokėjimai ir ateinančių laikotarpių sąnaudos</t>
  </si>
  <si>
    <t>Prekybos gautinos sumos</t>
  </si>
  <si>
    <t>Kitos gautinos sumos</t>
  </si>
  <si>
    <t>Kitas trumpalaikis turtas</t>
  </si>
  <si>
    <t>Iš anksto sumokėtas pelno mokestis</t>
  </si>
  <si>
    <t>Ilgalaikis turtas, skirtas parduoti</t>
  </si>
  <si>
    <t>Trumpalaikio turto iš viso</t>
  </si>
  <si>
    <t>Įstatinis kapitalas</t>
  </si>
  <si>
    <t xml:space="preserve">Savos akcijos </t>
  </si>
  <si>
    <t>Rezervai</t>
  </si>
  <si>
    <t>Nepaskirstytasis pelnas (nuostoliai)</t>
  </si>
  <si>
    <t>Nekontroliuojanti dalis</t>
  </si>
  <si>
    <t>Nuosavo kapitalo iš viso</t>
  </si>
  <si>
    <t>Įsipareigojimai</t>
  </si>
  <si>
    <t>Ilgalaikės paskolos ir obligacijos</t>
  </si>
  <si>
    <t>Ilgalaikiai nuomos įsipareigojimai</t>
  </si>
  <si>
    <t>Dotacijos ir subsidijos</t>
  </si>
  <si>
    <t>Atidėtojo mokesčio įsipareigojimai</t>
  </si>
  <si>
    <t>Atidėjiniai</t>
  </si>
  <si>
    <t>Ateinančių laikotarpių pajamos</t>
  </si>
  <si>
    <t>Kitos ilgalaikės mokėtinos sumos ir įsipareigojimai</t>
  </si>
  <si>
    <t>Ilgalaikių įsipareigojimų iš viso</t>
  </si>
  <si>
    <t>Paskolos</t>
  </si>
  <si>
    <t>Prekybos mokėtinos sumos</t>
  </si>
  <si>
    <t>Gauti išankstiniai apmokėjimai</t>
  </si>
  <si>
    <t>Mokėtinas pelno mokestis</t>
  </si>
  <si>
    <t>Kitos trumpalaikės mokėtinos sumos ir įsipareigojimai</t>
  </si>
  <si>
    <t>Trumpalaikių įsipareigojimų iš viso</t>
  </si>
  <si>
    <t>12. Pelno (nuostolių) ataskaita (metinio pranešimo puslapis  314-315)</t>
  </si>
  <si>
    <t xml:space="preserve">2022 m. </t>
  </si>
  <si>
    <t>Pajamos pagal sutartis su klientais</t>
  </si>
  <si>
    <t>Kitos pajamos</t>
  </si>
  <si>
    <t>Pajamos ir kitos pajamos, iš viso</t>
  </si>
  <si>
    <t>Remonto ir techninės priežiūros sąnaudos</t>
  </si>
  <si>
    <t>(137.7)  </t>
  </si>
  <si>
    <t>Finansinės pajamos</t>
  </si>
  <si>
    <t>Finansinės sąnaudos</t>
  </si>
  <si>
    <t>Finansinės veiklos grynasis rezultatas</t>
  </si>
  <si>
    <t>Pelnas (nuostoliai) prieš apmokestinimą</t>
  </si>
  <si>
    <t>Ataskaitinio laikotarpio pelno mokesčio pajamos / (sąnaudos)</t>
  </si>
  <si>
    <t>Atidėtojo mokesčio pajamos (sąnaudos)</t>
  </si>
  <si>
    <t>Grynasis pelnas už laikotarpį</t>
  </si>
  <si>
    <t>160.2  </t>
  </si>
  <si>
    <t>Priskiriama:</t>
  </si>
  <si>
    <t>Patronuojančios bendrovės savininkams</t>
  </si>
  <si>
    <t>Nekontroliuojančiai daliai</t>
  </si>
  <si>
    <t>Kitos bendrosios pajamos (sąnaudos)</t>
  </si>
  <si>
    <t>Straipsniai, kurie ateityje nebus perklasifikuojami į pelną (nuostolius) (atėmus mokesčius)</t>
  </si>
  <si>
    <t>Ilgalaikio materialiojo turto perkainojimas</t>
  </si>
  <si>
    <t>Aktuarinių prielaidų pasikeitimas</t>
  </si>
  <si>
    <t>Straipsniai, kurie ateityje nebus perklasifikuojami į pelną (nuostolius), iš viso</t>
  </si>
  <si>
    <t>Straipsniai, kurie ateityje gali būti perklasifikuojami į pelną (nuostolius) (atėmus mokesčius)</t>
  </si>
  <si>
    <t>Pinigų srautų apsidraudimas – veiksminga tikrosios vertės pokyčio dalis</t>
  </si>
  <si>
    <t>Pinigų srautų apsidraudimas – perklasifikuota į pelną (nuostolius)</t>
  </si>
  <si>
    <t>Užsienyje veikiantys ūkio subjektai - užsienio valiutų keitimo skirtumai</t>
  </si>
  <si>
    <t>Straipsniai, kurie ateityje gali būti perklasifikuojami į pelną (nuostolius), iš viso</t>
  </si>
  <si>
    <t>Bendrosios pajamos (sąnaudos) už laikotarpį, iš viso</t>
  </si>
  <si>
    <t>Pagrindinis pelnas, tenkantis vienai akcijai (EUR)</t>
  </si>
  <si>
    <t>Sumažintas pelnas, tenkantis vienai akcijai (EUR)</t>
  </si>
  <si>
    <t>Vidutinis svertinis akcijų skaičius</t>
  </si>
  <si>
    <t>13. Pinigų srautai (metinio pranešimo puslapis 318)</t>
  </si>
  <si>
    <r>
      <t>Konsoliduota pinigų srautų ataskaita</t>
    </r>
    <r>
      <rPr>
        <sz val="10"/>
        <color theme="7"/>
        <rFont val="Arial"/>
        <family val="2"/>
        <charset val="186"/>
      </rPr>
      <t>, mln. Eur</t>
    </r>
  </si>
  <si>
    <t>Pagrindinės veiklos pinigų srautai</t>
  </si>
  <si>
    <t>Koregavimai skirti suderinti grynąjį pelną su grynaisiais pinigų srautais:</t>
  </si>
  <si>
    <t>Nusidėvėjimo ir amortizacijos sąnaudos</t>
  </si>
  <si>
    <t>133.4  </t>
  </si>
  <si>
    <t xml:space="preserve">Ilgalaikio materialiojo turto, įskaitant turto, skirto parduoti, vertės sumažėjimas </t>
  </si>
  <si>
    <t>Ilgalaikio materialiojo turto perkainojimo rezultatas</t>
  </si>
  <si>
    <t>Investicinio turto perkainojimo rezultatas</t>
  </si>
  <si>
    <t>Išvestinių finansinių priemonių tikrosios vertės pasikeitimas</t>
  </si>
  <si>
    <t>Finansinių priemonių tikrosios vertės pasikeitimas</t>
  </si>
  <si>
    <t xml:space="preserve">Finansinio turto vertės sumažėjimas (atstatymas) </t>
  </si>
  <si>
    <t>Pelno mokesčio sąnaudos / (pajamos)</t>
  </si>
  <si>
    <t>Dotacijų nusidėvėjimas ir amortizacija</t>
  </si>
  <si>
    <t>Atidėjinių padidėjimas (sumažėjimas)</t>
  </si>
  <si>
    <t>Atsargų nukainojimas iki grynosios realizavimo vertės (atstatymas)</t>
  </si>
  <si>
    <t>Ilgalaikio materialiojo turto ir turto skirto parduoti perleidimo / nurašymo nuostoliai / (pelnas)</t>
  </si>
  <si>
    <t>Mokėjimų akcijomis sąnaudos</t>
  </si>
  <si>
    <t>Kitos investicinės veiklos rezultatas</t>
  </si>
  <si>
    <t>Palūkanų pajamos</t>
  </si>
  <si>
    <t>Palūkanų sąnaudos</t>
  </si>
  <si>
    <t>Kitos finansinės veiklos rezultatas</t>
  </si>
  <si>
    <t>Prekybos ir kitų gautinų sumų (padidėjimas) / sumažėjimas</t>
  </si>
  <si>
    <t>Atsargų, išankstinių apmokėjimų, kito trumpalaikio ir ilgalaikio turto (padidėjimas) / sumažėjimas</t>
  </si>
  <si>
    <t>Prekybos mokėtinų sumų, ateinančių laikotarpių pajamų, gautų išankstinių apmokėjimų, kitų ilgalaikių ir trumpalaikių mokėtinų sumų ir įsipareigojimų padidėjimas / (sumažėjimas)</t>
  </si>
  <si>
    <t>(Sumokėtas) / atgautas pelno mokestis</t>
  </si>
  <si>
    <t>Grynieji pagrindinės veiklos pinigų srautai</t>
  </si>
  <si>
    <t>Investicinės veiklos pinigų srautai</t>
  </si>
  <si>
    <t>Ilgalaikio materialiojo ir nematerialiojo turto įsigijimas</t>
  </si>
  <si>
    <t>Įplaukos iš ilgalaikio materialiojo turto, turto skirto parduoti ir nematerialiojo turto perleidimo</t>
  </si>
  <si>
    <t>Dukterinės įmonės įsigijimas, atėmus įsigytą pinigų likutį</t>
  </si>
  <si>
    <t>Gauti finansinės nuomos mokėjimai</t>
  </si>
  <si>
    <t>Investicijos į Inovacijų fondą</t>
  </si>
  <si>
    <t>Kiti investicinės veiklos pinigų srautų padidėjimai (sumažėjimai)</t>
  </si>
  <si>
    <t>Grynieji investicinės veiklos pinigų srautai</t>
  </si>
  <si>
    <t>Finansinės veiklos pinigų srautai</t>
  </si>
  <si>
    <t>Gautos paskolos</t>
  </si>
  <si>
    <t>Sugrąžintos paskolos</t>
  </si>
  <si>
    <t>Sąskaitos perviršio padidėjimas</t>
  </si>
  <si>
    <t>Nuomos mokėjimai</t>
  </si>
  <si>
    <t>Išmokėti dividendai</t>
  </si>
  <si>
    <t>Susigrąžinti dividendai</t>
  </si>
  <si>
    <t>Nekontroliuojančios dalies nuosavybės įsigijimas</t>
  </si>
  <si>
    <t xml:space="preserve">Savų akcijų įsigijimas </t>
  </si>
  <si>
    <t>Grynieji finansinės veiklos pinigų srautai</t>
  </si>
  <si>
    <t>Pinigų ir pinigų ekvivalentų (įskaitant sąskaitos perviršį) padidėjimas / (sumažėjimas)</t>
  </si>
  <si>
    <t>Pinigai ir pinigų ekvivalentai laikotarpio pradžioje</t>
  </si>
  <si>
    <t>Pinigai ir pinigų ekvivalentai laikotarpio pabaigoje</t>
  </si>
  <si>
    <t>Veikiantys ir vystomi gamybos pajėgumai</t>
  </si>
  <si>
    <t>Energijos rūšis</t>
  </si>
  <si>
    <t>Ignitis grupės valdoma dalis, %</t>
  </si>
  <si>
    <t>Finansinis konsolidavimas</t>
  </si>
  <si>
    <t>Šalis</t>
  </si>
  <si>
    <t>Veiklos pradžia</t>
  </si>
  <si>
    <t>Instaliuota galia, MW</t>
  </si>
  <si>
    <t>Pagamintas elekros kiekis, GWh¹</t>
  </si>
  <si>
    <t>Apkrovos koeficientas,%</t>
  </si>
  <si>
    <t>Tarifas / Elektros prekybos sutartis</t>
  </si>
  <si>
    <t>Tarifas / Elektros prekybos sutartis , Eur/MWh</t>
  </si>
  <si>
    <t>Skatinimo pabaigos data</t>
  </si>
  <si>
    <r>
      <t>Veiklos sąnaudos tūkst. Eur/MW</t>
    </r>
    <r>
      <rPr>
        <b/>
        <vertAlign val="superscript"/>
        <sz val="10"/>
        <color rgb="FFFFFFFF"/>
        <rFont val="Arial"/>
        <family val="2"/>
        <charset val="186"/>
      </rPr>
      <t>5</t>
    </r>
  </si>
  <si>
    <t>Kapitalinės investicijos, mln. Eur</t>
  </si>
  <si>
    <t>Véjo gūsis (Liepynė)</t>
  </si>
  <si>
    <t>Vėjas</t>
  </si>
  <si>
    <t>Pilnas</t>
  </si>
  <si>
    <t>2010</t>
  </si>
  <si>
    <t>PPA</t>
  </si>
  <si>
    <r>
      <t>105</t>
    </r>
    <r>
      <rPr>
        <vertAlign val="superscript"/>
        <sz val="10"/>
        <color rgb="FF595959"/>
        <rFont val="Arial"/>
        <family val="2"/>
        <charset val="186"/>
      </rPr>
      <t>2</t>
    </r>
  </si>
  <si>
    <t>2023 12 31</t>
  </si>
  <si>
    <t>Vėjo gūsis (Kreivėnai)</t>
  </si>
  <si>
    <r>
      <t>141</t>
    </r>
    <r>
      <rPr>
        <vertAlign val="superscript"/>
        <sz val="10"/>
        <color rgb="FF595959"/>
        <rFont val="Arial"/>
        <family val="2"/>
        <charset val="186"/>
      </rPr>
      <t>3</t>
    </r>
  </si>
  <si>
    <r>
      <t>2024 12 31</t>
    </r>
    <r>
      <rPr>
        <vertAlign val="superscript"/>
        <sz val="10"/>
        <color rgb="FF595959"/>
        <rFont val="Arial"/>
        <family val="2"/>
        <charset val="186"/>
      </rPr>
      <t>3</t>
    </r>
  </si>
  <si>
    <t>Véjo Vatas</t>
  </si>
  <si>
    <t>2011 m.</t>
  </si>
  <si>
    <t>Tuuleenergia</t>
  </si>
  <si>
    <t>2013 m. -2014 m.</t>
  </si>
  <si>
    <t>PPA / 
FiP 12 MW</t>
  </si>
  <si>
    <r>
      <t>173 / 54</t>
    </r>
    <r>
      <rPr>
        <vertAlign val="superscript"/>
        <sz val="10"/>
        <color rgb="FF595959"/>
        <rFont val="Arial"/>
        <family val="2"/>
        <charset val="186"/>
      </rPr>
      <t>3</t>
    </r>
  </si>
  <si>
    <r>
      <t>2025 12 31 / 
2026 12 01</t>
    </r>
    <r>
      <rPr>
        <vertAlign val="superscript"/>
        <sz val="10"/>
        <color rgb="FF595959"/>
        <rFont val="Arial"/>
        <family val="2"/>
        <charset val="186"/>
      </rPr>
      <t>3</t>
    </r>
  </si>
  <si>
    <t>Eurakras</t>
  </si>
  <si>
    <t>2016 m.</t>
  </si>
  <si>
    <t>Pomerania</t>
  </si>
  <si>
    <t xml:space="preserve">2021 m. IV ketv. </t>
  </si>
  <si>
    <t>Indeksuotas CfD</t>
  </si>
  <si>
    <r>
      <t>59</t>
    </r>
    <r>
      <rPr>
        <vertAlign val="superscript"/>
        <sz val="10"/>
        <color rgb="FF595959"/>
        <rFont val="Arial"/>
        <family val="2"/>
        <charset val="186"/>
      </rPr>
      <t>4</t>
    </r>
  </si>
  <si>
    <t>2035 12 31</t>
  </si>
  <si>
    <t>Iš viso veikiantys vėjo parkai</t>
  </si>
  <si>
    <t>Mažeikiai</t>
  </si>
  <si>
    <t>28-32</t>
  </si>
  <si>
    <t>80-85</t>
  </si>
  <si>
    <t>Silezija I</t>
  </si>
  <si>
    <t>Silezija II</t>
  </si>
  <si>
    <t xml:space="preserve">2024 m. </t>
  </si>
  <si>
    <t>Lenkijos saulės elektrinių portfelis II</t>
  </si>
  <si>
    <t>Saulė</t>
  </si>
  <si>
    <t>2023-2024 m.</t>
  </si>
  <si>
    <t>Iš viso vystomi vėjo parkai</t>
  </si>
  <si>
    <t>425-430</t>
  </si>
  <si>
    <t>¹ Paskutinių trijų metų istorinis vidurkis veikiantiems vėjo parkams, išskyrus Pomerania VP, kuris komercinę veiklą pradėjo 2021 IV ketv., bei ilgalaikė prognozė vystomiems vėjo parkams</t>
  </si>
  <si>
    <t>² VP Vėjo gūsis veikia dviejose skirtingose vietovėse, Liepynėje ir Kreivėnuose. Iki 2022 m. balandžio mėn. abu vėjo parkai visą pagamintą elektros energiją parduodavo pagal nustatytą tarifą 87 €/MWh, nuo 2022 m. balandžio mėn. VP Vėjo Gūsis  veikiantis Liepynėje visą pagamintą elektros energiją parduoda pagal elektros prekybos sutartyje numatytą kainą.</t>
  </si>
  <si>
    <r>
      <rPr>
        <i/>
        <vertAlign val="superscript"/>
        <sz val="8"/>
        <color rgb="FF595959"/>
        <rFont val="Arial"/>
        <family val="2"/>
        <charset val="186"/>
      </rPr>
      <t>3</t>
    </r>
    <r>
      <rPr>
        <i/>
        <sz val="8"/>
        <color rgb="FF595959"/>
        <rFont val="Arial"/>
        <family val="2"/>
        <charset val="186"/>
      </rPr>
      <t xml:space="preserve"> Nuo 2022 m. liepos 1 d., vėjo parkai: Vėjo gūsis (Kreivėnuose), Vėjo vatas, Eurakras ir Tuuleenergia sutartą elektros energijos pagamintą kiekį parduoda pagal elektros prekybos sutartyje numatytą kainą.</t>
    </r>
  </si>
  <si>
    <r>
      <rPr>
        <i/>
        <vertAlign val="superscript"/>
        <sz val="8"/>
        <color rgb="FF595959"/>
        <rFont val="Arial"/>
        <family val="2"/>
        <charset val="186"/>
      </rPr>
      <t>4</t>
    </r>
    <r>
      <rPr>
        <i/>
        <sz val="8"/>
        <color rgb="FF595959"/>
        <rFont val="Arial"/>
        <family val="2"/>
        <charset val="186"/>
      </rPr>
      <t xml:space="preserve"> Pomerania VP pardavė 27% visos 2022 m. pagamintos elektos energijos pagal sutartis su skatinamaisiai tarifais (angl. contracts for difference, CfD), 214.97 PLN/MWh, taikant infliacijos indeksą ir 4.6808 PLN/EUR valiutos kursą 2022 m. gruodžio 30 d., likusi dalis buvo parduota į rinką. Numatoma, kad 100 % visos elektros energijos pagamintos Pomeranijos VP per 2023 m. bus parduota pagal sutartis su skatinamaisiais tarifais (angl. contracts for difference, CfD).</t>
    </r>
  </si>
  <si>
    <r>
      <rPr>
        <i/>
        <vertAlign val="superscript"/>
        <sz val="8"/>
        <color rgb="FF595959"/>
        <rFont val="Arial"/>
        <family val="2"/>
        <charset val="186"/>
      </rPr>
      <t>5</t>
    </r>
    <r>
      <rPr>
        <i/>
        <sz val="8"/>
        <color rgb="FF595959"/>
        <rFont val="Arial"/>
        <family val="2"/>
        <charset val="186"/>
      </rPr>
      <t xml:space="preserve"> Paskutinių 12 mėn. vidurkis veikiantiems vėjo parkams bei ilgalaikė prognozė vystomiems arba trumpiau nei visą ketvirtį veikiantiems vėjo parkams</t>
    </r>
  </si>
  <si>
    <t>Veikiantys gamybos pajėgumai</t>
  </si>
  <si>
    <t>Komercinė veikla²</t>
  </si>
  <si>
    <t>Reguliuojama veikla</t>
  </si>
  <si>
    <t>Kapitalinis remontas / pratęsiamas tarnavimo laikos</t>
  </si>
  <si>
    <t>Instaliuota elektros galia, MW</t>
  </si>
  <si>
    <t>Pagamintas elektros kiekis, GWh</t>
  </si>
  <si>
    <t>Apkrovos koficientas, %</t>
  </si>
  <si>
    <t>RAB, mln. Eur</t>
  </si>
  <si>
    <t>WACC, %</t>
  </si>
  <si>
    <t>Nusidėvėjimas ir amortizacija (reguliacinis), mln. Eur</t>
  </si>
  <si>
    <t>Hidroakumuliacinė</t>
  </si>
  <si>
    <t>1992 m. -1998 m.¹</t>
  </si>
  <si>
    <t>Kauno HE</t>
  </si>
  <si>
    <t>Hidro</t>
  </si>
  <si>
    <t>1959 m.</t>
  </si>
  <si>
    <t>2010 m.</t>
  </si>
  <si>
    <t>¹ Pirma turbina įvesta į eksploataciją 1992 m., visi pajėgumai 1998 m.</t>
  </si>
  <si>
    <r>
      <rPr>
        <vertAlign val="superscript"/>
        <sz val="8"/>
        <color rgb="FF595959"/>
        <rFont val="Arial"/>
        <family val="2"/>
        <charset val="186"/>
      </rPr>
      <t>2</t>
    </r>
    <r>
      <rPr>
        <i/>
        <sz val="8"/>
        <color rgb="FF595959"/>
        <rFont val="Arial"/>
        <family val="2"/>
        <charset val="186"/>
      </rPr>
      <t xml:space="preserve"> Ketvirčių vidurkis x4 nuo 2022 m. pradžios, dėl reikšmingų pokyčių rinkoje, kurie paveikė hidro pajėgumų veiklą.</t>
    </r>
  </si>
  <si>
    <t>14.3 Atliekos ir Biokuras</t>
  </si>
  <si>
    <t>Instaliuota šilumos galia, MW</t>
  </si>
  <si>
    <r>
      <t>Pagamintas elektros kiekis, GWh</t>
    </r>
    <r>
      <rPr>
        <b/>
        <vertAlign val="superscript"/>
        <sz val="10"/>
        <color rgb="FFFFFFFF"/>
        <rFont val="Arial"/>
        <family val="2"/>
        <charset val="186"/>
      </rPr>
      <t>1</t>
    </r>
  </si>
  <si>
    <r>
      <t>Pagamintas šilumos kiekis, GWh</t>
    </r>
    <r>
      <rPr>
        <b/>
        <vertAlign val="superscript"/>
        <sz val="10"/>
        <color rgb="FFFFFFFF"/>
        <rFont val="Arial"/>
        <family val="2"/>
        <charset val="186"/>
      </rPr>
      <t>1</t>
    </r>
  </si>
  <si>
    <t>Sudeginamų atliekų kiekis, t¹</t>
  </si>
  <si>
    <t>Biokuro kiekis, GWh¹</t>
  </si>
  <si>
    <t xml:space="preserve">Savikaina ir veiklos sąnaudos mEur¹ </t>
  </si>
  <si>
    <t>Kauno KJ</t>
  </si>
  <si>
    <t>Atliekos</t>
  </si>
  <si>
    <t xml:space="preserve">2020 m. III ketv. </t>
  </si>
  <si>
    <t>Vilniaus KJ</t>
  </si>
  <si>
    <t xml:space="preserve">2021 m. I ketv. </t>
  </si>
  <si>
    <t>Elektrėnų biokuro katilinė</t>
  </si>
  <si>
    <t>Biokuras</t>
  </si>
  <si>
    <t>2015 m.</t>
  </si>
  <si>
    <t>Iš viso veikiantys pajėgumai</t>
  </si>
  <si>
    <t>Atliekos/Biokuras</t>
  </si>
  <si>
    <t>Vilnius KJ</t>
  </si>
  <si>
    <t xml:space="preserve">2023m. II ketv. </t>
  </si>
  <si>
    <t>Iš viso vystomi pajėgumai</t>
  </si>
  <si>
    <t>¹ Paskutinių trijų metų istorinis vidurkis veikiantiems vėjo parkams bei ilgalaikė prognozė vystomiems vėjo parkams</t>
  </si>
  <si>
    <t>Komercinė veikla¹</t>
  </si>
  <si>
    <r>
      <t>Pagamintas elektros kiekis, GWh</t>
    </r>
    <r>
      <rPr>
        <b/>
        <vertAlign val="superscript"/>
        <sz val="10"/>
        <color rgb="FFFFFFFF"/>
        <rFont val="Arial"/>
        <family val="2"/>
        <charset val="186"/>
      </rPr>
      <t>2</t>
    </r>
  </si>
  <si>
    <r>
      <t>Bendrojo pelno marža Eur/MWh</t>
    </r>
    <r>
      <rPr>
        <b/>
        <vertAlign val="superscript"/>
        <sz val="10"/>
        <color rgb="FFFFFFFF"/>
        <rFont val="Arial"/>
        <family val="2"/>
        <charset val="186"/>
      </rPr>
      <t>2</t>
    </r>
  </si>
  <si>
    <t>Bendrojo pelno marža, %</t>
  </si>
  <si>
    <t>Veiklos sąnaudos mln. Eur</t>
  </si>
  <si>
    <t>2012 m.</t>
  </si>
  <si>
    <t>7-8 EK blokai</t>
  </si>
  <si>
    <t>2003 m. - 2009 m.</t>
  </si>
  <si>
    <r>
      <rPr>
        <sz val="8"/>
        <color rgb="FF595959"/>
        <rFont val="Arial"/>
        <family val="2"/>
        <charset val="186"/>
      </rPr>
      <t>¹</t>
    </r>
    <r>
      <rPr>
        <i/>
        <sz val="8"/>
        <color rgb="FF595959"/>
        <rFont val="Arial"/>
        <family val="2"/>
        <charset val="186"/>
      </rPr>
      <t xml:space="preserve"> Ketvirčių vidurkis x4 nuo 2022 m. pradžios, dėl reikšmingų pokyčių rinkoje, kurie paveikė KCB veiklą.</t>
    </r>
  </si>
  <si>
    <r>
      <rPr>
        <i/>
        <vertAlign val="superscript"/>
        <sz val="8"/>
        <color rgb="FF595959"/>
        <rFont val="Arial"/>
        <family val="2"/>
        <charset val="186"/>
      </rPr>
      <t>2</t>
    </r>
    <r>
      <rPr>
        <i/>
        <sz val="8"/>
        <color rgb="FF595959"/>
        <rFont val="Arial"/>
        <family val="2"/>
        <charset val="186"/>
      </rPr>
      <t xml:space="preserve"> Nuo 2022 m. pradžios</t>
    </r>
  </si>
  <si>
    <t>2022 IV ketv.</t>
  </si>
  <si>
    <t>2022 III ketv.</t>
  </si>
  <si>
    <t>2022 II ketv.</t>
  </si>
  <si>
    <t>2022 I ketv.</t>
  </si>
  <si>
    <t>2021 IV ketv.</t>
  </si>
  <si>
    <t>2021 III ketv.</t>
  </si>
  <si>
    <t>2021 II ketv.</t>
  </si>
  <si>
    <t>2021 I ketv.</t>
  </si>
  <si>
    <t>2020 IV ketv.</t>
  </si>
  <si>
    <t>2020 III ketv.</t>
  </si>
  <si>
    <t>2020 II ketv.</t>
  </si>
  <si>
    <t>2020 I ketv.</t>
  </si>
  <si>
    <t>2019 IV ketv.</t>
  </si>
  <si>
    <t>2019 III ketv.</t>
  </si>
  <si>
    <t>2019 II ketv.</t>
  </si>
  <si>
    <t>2019 I ketv.</t>
  </si>
  <si>
    <t>Pagaminta elektros energija, GWh</t>
  </si>
  <si>
    <r>
      <t>Véjo gūsis (Liepynė)</t>
    </r>
    <r>
      <rPr>
        <vertAlign val="superscript"/>
        <sz val="10"/>
        <color rgb="FF595959"/>
        <rFont val="Arial"/>
        <family val="2"/>
        <charset val="186"/>
      </rPr>
      <t>1</t>
    </r>
  </si>
  <si>
    <r>
      <t>Vėjo gūsis (Kreivėnai)</t>
    </r>
    <r>
      <rPr>
        <vertAlign val="superscript"/>
        <sz val="10"/>
        <color rgb="FF595959"/>
        <rFont val="Arial"/>
        <family val="2"/>
        <charset val="186"/>
      </rPr>
      <t>1</t>
    </r>
  </si>
  <si>
    <t>Véjo Vatas¹</t>
  </si>
  <si>
    <r>
      <t>Apkrovos koeficientas</t>
    </r>
    <r>
      <rPr>
        <b/>
        <vertAlign val="superscript"/>
        <sz val="10"/>
        <color rgb="FF595959"/>
        <rFont val="Arial"/>
        <family val="2"/>
        <charset val="186"/>
      </rPr>
      <t>2</t>
    </r>
    <r>
      <rPr>
        <b/>
        <sz val="10"/>
        <color rgb="FF595959"/>
        <rFont val="Arial"/>
        <family val="2"/>
        <charset val="186"/>
      </rPr>
      <t>, %</t>
    </r>
  </si>
  <si>
    <r>
      <t>Pomerania</t>
    </r>
    <r>
      <rPr>
        <vertAlign val="superscript"/>
        <sz val="10"/>
        <color rgb="FF595959"/>
        <rFont val="Arial"/>
        <family val="2"/>
        <charset val="186"/>
      </rPr>
      <t>3</t>
    </r>
  </si>
  <si>
    <t>Veiklos sąnaudos tūkst. Eur/MW</t>
  </si>
  <si>
    <t>Véjo gūsis¹</t>
  </si>
  <si>
    <r>
      <rPr>
        <i/>
        <vertAlign val="superscript"/>
        <sz val="8"/>
        <color rgb="FF595959"/>
        <rFont val="Arial"/>
        <family val="2"/>
        <charset val="186"/>
      </rPr>
      <t>2</t>
    </r>
    <r>
      <rPr>
        <i/>
        <sz val="8"/>
        <color rgb="FF595959"/>
        <rFont val="Arial"/>
        <family val="2"/>
        <charset val="186"/>
      </rPr>
      <t>Bendras vėjo jėgainių apkrovos koeficientas skaičiuotas taikant svertinį vidurkį.</t>
    </r>
  </si>
  <si>
    <r>
      <rPr>
        <i/>
        <vertAlign val="superscript"/>
        <sz val="8"/>
        <color rgb="FF595959"/>
        <rFont val="Arial"/>
        <family val="2"/>
        <charset val="186"/>
      </rPr>
      <t>3</t>
    </r>
    <r>
      <rPr>
        <i/>
        <sz val="8"/>
        <color rgb="FF595959"/>
        <rFont val="Arial"/>
        <family val="2"/>
        <charset val="186"/>
      </rPr>
      <t>Pomerania VP apkrovos koeficientas skaičiuotas laikotarpiui nuo komercinės veiklos pradžios (2021 m. gruodžio mėn.).</t>
    </r>
  </si>
  <si>
    <t>Komercinė veikla</t>
  </si>
  <si>
    <r>
      <t>Iš viso</t>
    </r>
    <r>
      <rPr>
        <b/>
        <vertAlign val="superscript"/>
        <sz val="10"/>
        <color rgb="FF595959"/>
        <rFont val="Arial"/>
        <family val="2"/>
        <charset val="186"/>
      </rPr>
      <t>1</t>
    </r>
  </si>
  <si>
    <r>
      <t>RAB, mln. Eur</t>
    </r>
    <r>
      <rPr>
        <b/>
        <vertAlign val="superscript"/>
        <sz val="10"/>
        <color rgb="FF595959"/>
        <rFont val="Arial"/>
        <family val="2"/>
        <charset val="186"/>
      </rPr>
      <t>2</t>
    </r>
  </si>
  <si>
    <r>
      <t>16.5</t>
    </r>
    <r>
      <rPr>
        <vertAlign val="superscript"/>
        <sz val="10"/>
        <color rgb="FF595959"/>
        <rFont val="Arial"/>
        <family val="2"/>
        <charset val="186"/>
      </rPr>
      <t>3</t>
    </r>
  </si>
  <si>
    <r>
      <t>16.7</t>
    </r>
    <r>
      <rPr>
        <vertAlign val="superscript"/>
        <sz val="10"/>
        <color rgb="FF595959"/>
        <rFont val="Arial"/>
        <family val="2"/>
        <charset val="186"/>
      </rPr>
      <t>3</t>
    </r>
  </si>
  <si>
    <r>
      <t>WACC, %</t>
    </r>
    <r>
      <rPr>
        <b/>
        <vertAlign val="superscript"/>
        <sz val="10"/>
        <color rgb="FF595959"/>
        <rFont val="Arial"/>
        <family val="2"/>
        <charset val="186"/>
      </rPr>
      <t>2</t>
    </r>
  </si>
  <si>
    <t>3.50%</t>
  </si>
  <si>
    <t>5.07%</t>
  </si>
  <si>
    <t>5.00%</t>
  </si>
  <si>
    <r>
      <t>Nusidėvėjimas ir amortizacija (reguliacinis), mln. Eur</t>
    </r>
    <r>
      <rPr>
        <b/>
        <vertAlign val="superscript"/>
        <sz val="10"/>
        <color rgb="FF595959"/>
        <rFont val="Arial"/>
        <family val="2"/>
        <charset val="186"/>
      </rPr>
      <t>2</t>
    </r>
  </si>
  <si>
    <r>
      <rPr>
        <i/>
        <vertAlign val="superscript"/>
        <sz val="8"/>
        <color rgb="FF595959"/>
        <rFont val="Arial"/>
        <family val="2"/>
        <charset val="186"/>
      </rPr>
      <t xml:space="preserve">1 </t>
    </r>
    <r>
      <rPr>
        <i/>
        <sz val="8"/>
        <color rgb="FF595959"/>
        <rFont val="Arial"/>
        <family val="2"/>
        <charset val="186"/>
      </rPr>
      <t>Bendras hidro segmento apkrovos koeficientas skaičiuotas taikant svertinį vidurkį.</t>
    </r>
  </si>
  <si>
    <r>
      <rPr>
        <i/>
        <vertAlign val="superscript"/>
        <sz val="8"/>
        <color rgb="FF595959"/>
        <rFont val="Arial"/>
        <family val="2"/>
        <charset val="186"/>
      </rPr>
      <t>2</t>
    </r>
    <r>
      <rPr>
        <i/>
        <sz val="8"/>
        <color rgb="FF595959"/>
        <rFont val="Arial"/>
        <family val="2"/>
        <charset val="186"/>
      </rPr>
      <t xml:space="preserve"> 2022 m. duomenys patvirtinti ir viešinami VERT. Papildomai 2021 ir 2020 m. skaičiai buvo pakoreguoti pagal faktiškai suteiktas paslaugas.</t>
    </r>
  </si>
  <si>
    <r>
      <rPr>
        <i/>
        <vertAlign val="superscript"/>
        <sz val="8"/>
        <color rgb="FF595959"/>
        <rFont val="Arial"/>
        <family val="2"/>
        <charset val="186"/>
      </rPr>
      <t>3</t>
    </r>
    <r>
      <rPr>
        <i/>
        <sz val="8"/>
        <color rgb="FF595959"/>
        <rFont val="Arial"/>
        <family val="2"/>
        <charset val="186"/>
      </rPr>
      <t xml:space="preserve"> Reguliuotojas per pusę sumažino antrinio galios rezervo RAB dalį, tačiau leido 2021 ir 2022 m. pasilikti pusę uždirbto pelno iš elektros energijos pardavimų, aktyvavus antrinį galios rezervą.</t>
    </r>
  </si>
  <si>
    <t>Pagaminta šiluminė energija, GWh</t>
  </si>
  <si>
    <t>Sudegintų atliekų kiekis, t (tūkst.)</t>
  </si>
  <si>
    <t>Savikaina ir veiklos sąnaudos mln. Eur</t>
  </si>
  <si>
    <r>
      <t>Kauno KJ</t>
    </r>
    <r>
      <rPr>
        <vertAlign val="superscript"/>
        <sz val="10"/>
        <color rgb="FF595959"/>
        <rFont val="Arial"/>
        <family val="2"/>
        <charset val="186"/>
      </rPr>
      <t>1</t>
    </r>
  </si>
  <si>
    <r>
      <t>2020 m.</t>
    </r>
    <r>
      <rPr>
        <b/>
        <vertAlign val="superscript"/>
        <sz val="10"/>
        <color rgb="FFFFFFFF"/>
        <rFont val="Arial"/>
        <family val="2"/>
        <charset val="186"/>
      </rPr>
      <t>1</t>
    </r>
  </si>
  <si>
    <t>KCB komercinė</t>
  </si>
  <si>
    <t>Bendrasis pelnas, mln. Eur</t>
  </si>
  <si>
    <t>Bendrojo pelno marža, Eur/ MWh</t>
  </si>
  <si>
    <r>
      <t xml:space="preserve">Vidutinė valandinė elektros rinkos kaina </t>
    </r>
    <r>
      <rPr>
        <vertAlign val="superscript"/>
        <sz val="10"/>
        <color rgb="FF595959"/>
        <rFont val="Arial"/>
        <family val="2"/>
        <charset val="186"/>
      </rPr>
      <t>1</t>
    </r>
  </si>
  <si>
    <t>Lithuania</t>
  </si>
  <si>
    <t>Eur/MWh</t>
  </si>
  <si>
    <t>Latvia</t>
  </si>
  <si>
    <t>Estonia</t>
  </si>
  <si>
    <t>Finland</t>
  </si>
  <si>
    <t>Poland</t>
  </si>
  <si>
    <r>
      <t>Gamtinių dujų rinkos kaina</t>
    </r>
    <r>
      <rPr>
        <vertAlign val="superscript"/>
        <sz val="10"/>
        <color rgb="FF595959"/>
        <rFont val="Arial"/>
        <family val="2"/>
        <charset val="186"/>
      </rPr>
      <t>2</t>
    </r>
  </si>
  <si>
    <t>Priimamų atliekų vartų mokestis</t>
  </si>
  <si>
    <t>Vilniaus region</t>
  </si>
  <si>
    <t>Eur/t</t>
  </si>
  <si>
    <t>Kauno regiono</t>
  </si>
  <si>
    <r>
      <t>Šilumos kaina</t>
    </r>
    <r>
      <rPr>
        <vertAlign val="superscript"/>
        <sz val="10"/>
        <color rgb="FF595959"/>
        <rFont val="Arial"/>
        <family val="2"/>
        <charset val="186"/>
      </rPr>
      <t>3</t>
    </r>
  </si>
  <si>
    <t>Vilniaus regionas</t>
  </si>
  <si>
    <t>Kauno regionas</t>
  </si>
  <si>
    <r>
      <t>Biokuro rinkos kaina</t>
    </r>
    <r>
      <rPr>
        <vertAlign val="superscript"/>
        <sz val="10"/>
        <color rgb="FF595959"/>
        <rFont val="Arial"/>
        <family val="2"/>
        <charset val="186"/>
      </rPr>
      <t>4</t>
    </r>
  </si>
  <si>
    <r>
      <t>26.1</t>
    </r>
    <r>
      <rPr>
        <vertAlign val="superscript"/>
        <sz val="10"/>
        <color rgb="FF595959"/>
        <rFont val="Arial"/>
        <family val="2"/>
        <charset val="186"/>
      </rPr>
      <t>5</t>
    </r>
  </si>
  <si>
    <r>
      <t>33.1</t>
    </r>
    <r>
      <rPr>
        <vertAlign val="superscript"/>
        <sz val="10"/>
        <color rgb="FF595959"/>
        <rFont val="Arial"/>
        <family val="2"/>
        <charset val="186"/>
      </rPr>
      <t>5</t>
    </r>
  </si>
  <si>
    <r>
      <rPr>
        <i/>
        <vertAlign val="superscript"/>
        <sz val="8"/>
        <color rgb="FF595959"/>
        <rFont val="Arial"/>
        <family val="2"/>
        <charset val="186"/>
      </rPr>
      <t>1</t>
    </r>
    <r>
      <rPr>
        <i/>
        <sz val="8"/>
        <color rgb="FF595959"/>
        <rFont val="Arial"/>
        <family val="2"/>
        <charset val="186"/>
      </rPr>
      <t xml:space="preserve"> Nordpool. Lietuvos, Latvijos, Estijos ir Suomijos elektros kainų nustatymui yra naudojamos vidutinės mėnesio kainos, o Lenkijos elektros kainų nustatymui yra naudojamos vidutinės valandos kainos.</t>
    </r>
  </si>
  <si>
    <r>
      <rPr>
        <i/>
        <vertAlign val="superscript"/>
        <sz val="8"/>
        <color rgb="FF595959"/>
        <rFont val="Arial"/>
        <family val="2"/>
        <charset val="186"/>
      </rPr>
      <t>2</t>
    </r>
    <r>
      <rPr>
        <i/>
        <sz val="8"/>
        <color rgb="FF595959"/>
        <rFont val="Arial"/>
        <family val="2"/>
        <charset val="186"/>
      </rPr>
      <t xml:space="preserve"> GSPL Argus</t>
    </r>
  </si>
  <si>
    <r>
      <rPr>
        <i/>
        <vertAlign val="superscript"/>
        <sz val="8"/>
        <color rgb="FF595959"/>
        <rFont val="Arial"/>
        <family val="2"/>
        <charset val="186"/>
      </rPr>
      <t>3</t>
    </r>
    <r>
      <rPr>
        <i/>
        <sz val="8"/>
        <color rgb="FF595959"/>
        <rFont val="Arial"/>
        <family val="2"/>
        <charset val="186"/>
      </rPr>
      <t xml:space="preserve"> Baltpool</t>
    </r>
  </si>
  <si>
    <r>
      <rPr>
        <i/>
        <vertAlign val="superscript"/>
        <sz val="8"/>
        <color rgb="FF595959"/>
        <rFont val="Arial"/>
        <family val="2"/>
        <charset val="186"/>
      </rPr>
      <t>4</t>
    </r>
    <r>
      <rPr>
        <i/>
        <sz val="8"/>
        <color rgb="FF595959"/>
        <rFont val="Arial"/>
        <family val="2"/>
        <charset val="186"/>
      </rPr>
      <t xml:space="preserve"> Valstybinė energetikos reguliavimo taryba</t>
    </r>
  </si>
  <si>
    <r>
      <rPr>
        <i/>
        <vertAlign val="superscript"/>
        <sz val="8"/>
        <color rgb="FF595959"/>
        <rFont val="Arial"/>
        <family val="2"/>
        <charset val="186"/>
      </rPr>
      <t>5</t>
    </r>
    <r>
      <rPr>
        <i/>
        <sz val="8"/>
        <color rgb="FF595959"/>
        <rFont val="Arial"/>
        <family val="2"/>
        <charset val="186"/>
      </rPr>
      <t xml:space="preserve"> Valstybinė energetikos reguliavimo taryba pateikė duomenis tik 2022 m. sausio-rugpjūčio mėnesiams, todėl kaina 2022 m. yra sausio-rugpjūčio mėnesių virdukis, o 2022 III ketv. - liepos-rugpjūčio mėnesių vidurkis.</t>
    </r>
  </si>
  <si>
    <t>Tam tikra finansinė ir statistinė informacija pateikta šiame Dokumente gali būti suapvalinta. Atitinkamai, bet kokie neatitikimai tarp čia išdėstytos bendros informacijos ir sumos yra dėl suapvalinimo. Tam tikra finansinė informacija ir veiklos duomenys susiję su „Ignitis grupe“ pateikti šiame Dokumente nėra audituoti ir, tam tikrais atvejais, nustatyti naudojantis valdymo informacija ir apytikriais apskaičiavimais, todėl gali keistis. Dokumente taip pat yra dalis ne TFAS rodiklių (pvz. Alternatyvūs veiklos rodikliai, kurių aprašymus galite rasti https://ignitisgrupe.lt/lt/alternatyvus-veiklos-rodikliai), kuriems finansinis auditas nebuvo kada nors atliktas. „Ignitis grupės“ tarpiniai finansų ir veiklos duomenys gali neatspindėti visų metų duomenų.</t>
  </si>
  <si>
    <t>EBITDA</t>
  </si>
  <si>
    <r>
      <t>1. Finansiniai rodikliai (metinio pranešimo puslapiai 57-70)</t>
    </r>
    <r>
      <rPr>
        <b/>
        <vertAlign val="superscript"/>
        <sz val="10"/>
        <color rgb="FF595959"/>
        <rFont val="Arial"/>
        <family val="2"/>
        <charset val="186"/>
      </rPr>
      <t>1</t>
    </r>
  </si>
  <si>
    <r>
      <t>2021 m.</t>
    </r>
    <r>
      <rPr>
        <b/>
        <vertAlign val="superscript"/>
        <sz val="10"/>
        <color rgb="FFFFFFFF"/>
        <rFont val="Arial"/>
        <family val="2"/>
        <charset val="186"/>
      </rPr>
      <t>2</t>
    </r>
  </si>
  <si>
    <r>
      <t>Kita</t>
    </r>
    <r>
      <rPr>
        <vertAlign val="superscript"/>
        <sz val="10"/>
        <color rgb="FF595959"/>
        <rFont val="Arial"/>
        <family val="2"/>
        <charset val="186"/>
      </rPr>
      <t>3</t>
    </r>
  </si>
  <si>
    <r>
      <t>Investicijos</t>
    </r>
    <r>
      <rPr>
        <vertAlign val="superscript"/>
        <sz val="10"/>
        <color rgb="FF595959"/>
        <rFont val="Arial"/>
        <family val="2"/>
        <charset val="186"/>
      </rPr>
      <t>4</t>
    </r>
    <r>
      <rPr>
        <sz val="10"/>
        <color rgb="FF595959"/>
        <rFont val="Arial"/>
        <family val="2"/>
        <charset val="186"/>
      </rPr>
      <t xml:space="preserve"> </t>
    </r>
    <r>
      <rPr>
        <sz val="10"/>
        <color rgb="FFBCBCBC"/>
        <rFont val="Arial"/>
        <family val="2"/>
        <charset val="186"/>
      </rPr>
      <t>AVR</t>
    </r>
  </si>
  <si>
    <r>
      <rPr>
        <i/>
        <vertAlign val="superscript"/>
        <sz val="10"/>
        <color rgb="FF595959"/>
        <rFont val="Arial"/>
        <family val="2"/>
        <charset val="186"/>
      </rPr>
      <t>1</t>
    </r>
    <r>
      <rPr>
        <i/>
        <sz val="8"/>
        <color rgb="FF595959"/>
        <rFont val="Arial"/>
        <family val="2"/>
        <charset val="186"/>
      </rPr>
      <t>Dėl apvalinimo pateiktų skaičių sumos gali tiksliai nesutapti su nurodytomis kituose skyriuose, o procentinės dalys gali tiksliai neatspindėti absoliučių skaičių.</t>
    </r>
  </si>
  <si>
    <r>
      <rPr>
        <i/>
        <vertAlign val="superscript"/>
        <sz val="10"/>
        <color rgb="FF595959"/>
        <rFont val="Arial"/>
        <family val="2"/>
        <charset val="186"/>
      </rPr>
      <t>2</t>
    </r>
    <r>
      <rPr>
        <i/>
        <sz val="8"/>
        <color rgb="FF595959"/>
        <rFont val="Arial"/>
        <family val="2"/>
        <charset val="186"/>
      </rPr>
      <t>Dėl TAS pokyčių, dalis 2021 m. finansinių rodiklių buvo retrospektyviai perskaičiuoti (daugiau informacijos pateikiame „Konsoliduotos finansinės ataskaitos“ skyriaus dalyje „6 Lyginamosios informacijos pertvarkymas dėl apskaitos politikos pakeitimo“).</t>
    </r>
  </si>
  <si>
    <r>
      <rPr>
        <i/>
        <vertAlign val="superscript"/>
        <sz val="10"/>
        <color rgb="FF595959"/>
        <rFont val="Arial"/>
        <family val="2"/>
        <charset val="186"/>
      </rPr>
      <t>3</t>
    </r>
    <r>
      <rPr>
        <i/>
        <sz val="8"/>
        <color rgb="FF595959"/>
        <rFont val="Arial"/>
        <family val="2"/>
        <charset val="186"/>
      </rPr>
      <t xml:space="preserve">Kita – kitos veiklos ir eliminavimai (konsolidavimo koregavimai ir susijusių šalių sandoriai), įskaitant patronuojančiosios bendrovės finansinius rezultatus. Daugiau informacijos pateikiame skyriuje „6.2 Patronuojančiosios bendrovės finansinės ataskaitos“. </t>
    </r>
  </si>
  <si>
    <r>
      <rPr>
        <i/>
        <vertAlign val="superscript"/>
        <sz val="10"/>
        <color rgb="FF595959"/>
        <rFont val="Arial"/>
        <family val="2"/>
        <charset val="186"/>
      </rPr>
      <t>4</t>
    </r>
    <r>
      <rPr>
        <i/>
        <sz val="8"/>
        <color rgb="FF595959"/>
        <rFont val="Arial"/>
        <family val="2"/>
        <charset val="186"/>
      </rPr>
      <t xml:space="preserve"> Investicijų apskaičiavimo formulė nuo 2022 m. pradžios buvo retrospektyviai pakoreguota įtraukiant išankstinius apmokėjimus už ilgalaikį turtą. Taip tiksliau pavaizduojama per metus atliktų investicijų suma, nes išankstinių apmokėjimų kiekis reikšmingai išaugo kartu su išaugusiu atsinaujinančios energijos projektų kiekiu. Atnaujintą formulę pateikiame skyriuje „7.3 Alternatyvūs veiklos rodikliai“ ir Grupės svetainėje.</t>
    </r>
  </si>
  <si>
    <r>
      <t>2021 m.</t>
    </r>
    <r>
      <rPr>
        <b/>
        <vertAlign val="superscript"/>
        <sz val="10"/>
        <color rgb="FFFFFFFF"/>
        <rFont val="Arial"/>
        <family val="2"/>
        <charset val="186"/>
      </rPr>
      <t>1</t>
    </r>
  </si>
  <si>
    <r>
      <rPr>
        <i/>
        <vertAlign val="superscript"/>
        <sz val="10"/>
        <color rgb="FF595959"/>
        <rFont val="Arial"/>
        <family val="2"/>
        <charset val="186"/>
      </rPr>
      <t>1</t>
    </r>
    <r>
      <rPr>
        <i/>
        <sz val="8"/>
        <color rgb="FF595959"/>
        <rFont val="Arial"/>
        <family val="2"/>
        <charset val="186"/>
      </rPr>
      <t>Dėl TAS pokyčių, dalis 2021 m. finansinių rodiklių buvo retrospektyviai perskaičiuoti (daugiau informacijos pateikiame „Konsoliduotos finansinės ataskaitos“ skyriaus dalyje „6 Lyginamosios informacijos pertvarkymas dėl apskaitos politikos pakeitimo“).</t>
    </r>
  </si>
  <si>
    <r>
      <t>Kita</t>
    </r>
    <r>
      <rPr>
        <vertAlign val="superscript"/>
        <sz val="10"/>
        <color rgb="FF595959"/>
        <rFont val="Arial"/>
        <family val="2"/>
        <charset val="186"/>
      </rPr>
      <t>2</t>
    </r>
  </si>
  <si>
    <r>
      <rPr>
        <i/>
        <vertAlign val="superscript"/>
        <sz val="10"/>
        <color rgb="FF595959"/>
        <rFont val="Arial"/>
        <family val="2"/>
        <charset val="186"/>
      </rPr>
      <t>2</t>
    </r>
    <r>
      <rPr>
        <i/>
        <sz val="8"/>
        <color rgb="FF595959"/>
        <rFont val="Arial"/>
        <family val="2"/>
        <charset val="186"/>
      </rPr>
      <t>Kita – kita veikla ir eliminavimai (konsolidavimo koregavimai ir susijusių šalių sandoriai).</t>
    </r>
  </si>
  <si>
    <r>
      <rPr>
        <i/>
        <vertAlign val="superscript"/>
        <sz val="10"/>
        <color rgb="FF595959"/>
        <rFont val="Arial"/>
        <family val="2"/>
        <charset val="186"/>
      </rPr>
      <t>2</t>
    </r>
    <r>
      <rPr>
        <i/>
        <sz val="8"/>
        <color rgb="FF595959"/>
        <rFont val="Arial"/>
        <family val="2"/>
        <charset val="186"/>
      </rPr>
      <t xml:space="preserve"> Kita – Latvija, Estija, Lenkija, Suomija.</t>
    </r>
  </si>
  <si>
    <r>
      <t>Pajamos pagal tipą</t>
    </r>
    <r>
      <rPr>
        <b/>
        <vertAlign val="superscript"/>
        <sz val="10"/>
        <color theme="7"/>
        <rFont val="Arial"/>
        <family val="2"/>
        <charset val="186"/>
      </rPr>
      <t>1</t>
    </r>
    <r>
      <rPr>
        <sz val="10"/>
        <color theme="7"/>
        <rFont val="Arial"/>
        <family val="2"/>
        <charset val="186"/>
      </rPr>
      <t>, mln. Eur</t>
    </r>
  </si>
  <si>
    <r>
      <rPr>
        <i/>
        <vertAlign val="superscript"/>
        <sz val="10"/>
        <color rgb="FF595959"/>
        <rFont val="Arial"/>
        <family val="2"/>
        <charset val="186"/>
      </rPr>
      <t>2</t>
    </r>
    <r>
      <rPr>
        <i/>
        <sz val="8"/>
        <color rgb="FF595959"/>
        <rFont val="Arial"/>
        <family val="2"/>
        <charset val="186"/>
      </rPr>
      <t xml:space="preserve"> Detalesnis aprašymas pateikiamas 2022 m. metinių konsoliduotųjų finansinių ataskaitų 8-oje pastaboje „Pajamos pagal sutartis su klientais“.</t>
    </r>
  </si>
  <si>
    <r>
      <rPr>
        <i/>
        <vertAlign val="superscript"/>
        <sz val="10"/>
        <color rgb="FF595959"/>
        <rFont val="Arial"/>
        <family val="2"/>
        <charset val="186"/>
      </rPr>
      <t>1</t>
    </r>
    <r>
      <rPr>
        <i/>
        <sz val="8"/>
        <color rgb="FF595959"/>
        <rFont val="Arial"/>
        <family val="2"/>
        <charset val="186"/>
      </rPr>
      <t>Kita – kita veikla ir eliminavimai (konsolidavimo koregavimai ir susijusių šalių sandoriai).</t>
    </r>
  </si>
  <si>
    <r>
      <t>2022 m.</t>
    </r>
    <r>
      <rPr>
        <b/>
        <vertAlign val="superscript"/>
        <sz val="10"/>
        <color rgb="FFFFFFFF"/>
        <rFont val="Arial"/>
        <family val="2"/>
        <charset val="186"/>
      </rPr>
      <t>1</t>
    </r>
  </si>
  <si>
    <r>
      <t>Investicijos dengiamos vartotojų</t>
    </r>
    <r>
      <rPr>
        <vertAlign val="superscript"/>
        <sz val="10"/>
        <color rgb="FF595959"/>
        <rFont val="Arial"/>
        <family val="2"/>
        <charset val="186"/>
      </rPr>
      <t>3</t>
    </r>
  </si>
  <si>
    <r>
      <rPr>
        <i/>
        <vertAlign val="superscript"/>
        <sz val="10"/>
        <color rgb="FF595959"/>
        <rFont val="Arial"/>
        <family val="2"/>
        <charset val="186"/>
      </rPr>
      <t>1</t>
    </r>
    <r>
      <rPr>
        <i/>
        <sz val="8"/>
        <color rgb="FF595959"/>
        <rFont val="Arial"/>
        <family val="2"/>
        <charset val="186"/>
      </rPr>
      <t xml:space="preserve"> Investicijų apskaičiavimo formulė nuo 2022 m. pradžios buvo retrospektyviai pakoreguota, įtraukiant išankstinius apmokėjimus už ilgalaikį turtą. Taip tiksliau pavaizduojama per metus atliktų investicijų suma, nes išankstinių apmokėjimų kiekis reikšmingai išaugo kartu su išaugusiu atsinaujinančios energijos projektų kiekiu. Atnaujintą formulę pateikiame skyriuje „7.3 Alternatyvūs veiklos rodikliai“ ir Grupės svetainėje. </t>
    </r>
  </si>
  <si>
    <r>
      <rPr>
        <i/>
        <vertAlign val="superscript"/>
        <sz val="10"/>
        <color rgb="FF595959"/>
        <rFont val="Arial"/>
        <family val="2"/>
        <charset val="186"/>
      </rPr>
      <t>2</t>
    </r>
    <r>
      <rPr>
        <i/>
        <sz val="8"/>
        <color rgb="FF595959"/>
        <rFont val="Arial"/>
        <family val="2"/>
        <charset val="186"/>
      </rPr>
      <t xml:space="preserve"> Kita – kitos veiklos ir eliminavimai (konsolidavimo koregavimai ir susijusių šalių sandoriai).</t>
    </r>
  </si>
  <si>
    <r>
      <rPr>
        <i/>
        <vertAlign val="superscript"/>
        <sz val="10"/>
        <color rgb="FF595959"/>
        <rFont val="Arial"/>
        <family val="2"/>
        <charset val="186"/>
      </rPr>
      <t>3</t>
    </r>
    <r>
      <rPr>
        <i/>
        <sz val="8"/>
        <color rgb="FF595959"/>
        <rFont val="Arial"/>
        <family val="2"/>
        <charset val="186"/>
      </rPr>
      <t xml:space="preserve"> Investicijos, dengiamos iš investicijų naudą gaunančių vartotojų, apima naujų vartotojų prijungimo ir galios didinimo darbus bei infrastruktūros įrangos perkėlimą.</t>
    </r>
  </si>
  <si>
    <r>
      <t xml:space="preserve">Investicijos pagal geografinį regioną, </t>
    </r>
    <r>
      <rPr>
        <sz val="10"/>
        <color theme="7"/>
        <rFont val="Arial"/>
        <family val="2"/>
        <charset val="186"/>
      </rPr>
      <t>mln. Eur</t>
    </r>
  </si>
  <si>
    <r>
      <t>2021-12-31</t>
    </r>
    <r>
      <rPr>
        <b/>
        <vertAlign val="superscript"/>
        <sz val="10"/>
        <color rgb="FFFFFFFF"/>
        <rFont val="Arial"/>
        <family val="2"/>
        <charset val="186"/>
      </rPr>
      <t>1</t>
    </r>
  </si>
  <si>
    <r>
      <rPr>
        <i/>
        <vertAlign val="superscript"/>
        <sz val="10"/>
        <color rgb="FF595959"/>
        <rFont val="Arial"/>
        <family val="2"/>
        <charset val="186"/>
      </rPr>
      <t>1</t>
    </r>
    <r>
      <rPr>
        <i/>
        <sz val="8"/>
        <color rgb="FF595959"/>
        <rFont val="Arial"/>
        <family val="2"/>
        <charset val="186"/>
      </rPr>
      <t xml:space="preserve"> Dėl TAS pokyčių, dalis 2021 m. finansinių rodiklių buvo retrospektyviai perskaičiuoti (daugiau informacijos pateikiame „Konsoliduotos finansinės ataskaitos“ skyriaus dalyje „6 Lyginamosios informacijos pertvarkymas dėl apskaitos politikos pakeitimo“).</t>
    </r>
  </si>
  <si>
    <r>
      <t>Grynoji skola / koreguotas EBITDA</t>
    </r>
    <r>
      <rPr>
        <i/>
        <sz val="10"/>
        <color theme="2" tint="-0.249977111117893"/>
        <rFont val="Arial"/>
        <family val="2"/>
        <charset val="186"/>
      </rPr>
      <t>AVR</t>
    </r>
  </si>
  <si>
    <r>
      <t>Grynoji skola / EBITDA</t>
    </r>
    <r>
      <rPr>
        <i/>
        <sz val="10"/>
        <color theme="2" tint="-0.249977111117893"/>
        <rFont val="Arial"/>
        <family val="2"/>
        <charset val="186"/>
      </rPr>
      <t>AVR</t>
    </r>
  </si>
  <si>
    <r>
      <t>FFO  / Grynoji skola</t>
    </r>
    <r>
      <rPr>
        <i/>
        <sz val="10"/>
        <color theme="2" tint="-0.249977111117893"/>
        <rFont val="Arial"/>
        <family val="2"/>
        <charset val="186"/>
      </rPr>
      <t xml:space="preserve"> AVR</t>
    </r>
    <r>
      <rPr>
        <i/>
        <sz val="10"/>
        <color rgb="FF595959"/>
        <rFont val="Arial"/>
        <family val="2"/>
        <charset val="186"/>
      </rPr>
      <t xml:space="preserve"> </t>
    </r>
  </si>
  <si>
    <t>Fiksuota palūkanų norma</t>
  </si>
  <si>
    <r>
      <t>Obligacijos (įskaitant palūkanas)</t>
    </r>
    <r>
      <rPr>
        <vertAlign val="superscript"/>
        <sz val="10"/>
        <color rgb="FF595959"/>
        <rFont val="Arial"/>
        <family val="2"/>
        <charset val="186"/>
      </rPr>
      <t>1</t>
    </r>
  </si>
  <si>
    <r>
      <t>Ilgalaikės paskokolos</t>
    </r>
    <r>
      <rPr>
        <vertAlign val="superscript"/>
        <sz val="10"/>
        <color rgb="FF595959"/>
        <rFont val="Arial"/>
        <family val="2"/>
        <charset val="186"/>
      </rPr>
      <t>2</t>
    </r>
  </si>
  <si>
    <r>
      <rPr>
        <i/>
        <vertAlign val="superscript"/>
        <sz val="10"/>
        <color rgb="FF595959"/>
        <rFont val="Arial"/>
        <family val="2"/>
        <charset val="186"/>
      </rPr>
      <t>1</t>
    </r>
    <r>
      <rPr>
        <i/>
        <sz val="8"/>
        <color rgb="FF595959"/>
        <rFont val="Arial"/>
        <family val="2"/>
        <charset val="186"/>
      </rPr>
      <t xml:space="preserve"> Nominali išleistų obligacijų vertė siekia 900 mln. Eur. 2022 m. birželio 30 d. obligacijos sudarė 890,1 mln. Eur konsoliduotoje balanso ataskaitoje, kadangi likusi nominalios vertės kapitalo dalis bus kapitalizuota iki grąžinimo termino, pagal TFAS.</t>
    </r>
  </si>
  <si>
    <r>
      <rPr>
        <i/>
        <vertAlign val="superscript"/>
        <sz val="10"/>
        <color rgb="FF595959"/>
        <rFont val="Arial"/>
        <family val="2"/>
        <charset val="186"/>
      </rPr>
      <t>2</t>
    </r>
    <r>
      <rPr>
        <i/>
        <sz val="8"/>
        <color rgb="FF595959"/>
        <rFont val="Arial"/>
        <family val="2"/>
        <charset val="186"/>
      </rPr>
      <t xml:space="preserve"> 2022 m. rugsėjo 30 d. viena paskola (kurios likutinė vertė – 110 mln. Eur) su kintama palūkanų norma buvo įtraukta prie paskolų su pastovia palūkanų norma, nes dėl šios paskolos buvo sudarytas palūkanų normos apsikeitimo sandoris</t>
    </r>
  </si>
  <si>
    <r>
      <rPr>
        <i/>
        <vertAlign val="superscript"/>
        <sz val="10"/>
        <color rgb="FF595959"/>
        <rFont val="Arial"/>
        <family val="2"/>
        <charset val="186"/>
      </rPr>
      <t>1</t>
    </r>
    <r>
      <rPr>
        <i/>
        <sz val="8"/>
        <color rgb="FF595959"/>
        <rFont val="Arial"/>
        <family val="2"/>
        <charset val="186"/>
      </rPr>
      <t xml:space="preserve"> Kita – investicijos į kitus geografinius regionus, daugiausiai į Jungtinę Karalystę ir Latviją.</t>
    </r>
  </si>
  <si>
    <r>
      <t>Įplaukos iš ilgalaikio materialiojo ir nematerialiojo turto perleidimo</t>
    </r>
    <r>
      <rPr>
        <vertAlign val="superscript"/>
        <sz val="10"/>
        <color rgb="FF595959"/>
        <rFont val="Arial"/>
        <family val="2"/>
        <charset val="186"/>
      </rPr>
      <t>2</t>
    </r>
  </si>
  <si>
    <r>
      <rPr>
        <i/>
        <vertAlign val="superscript"/>
        <sz val="10"/>
        <color rgb="FF595959"/>
        <rFont val="Arial"/>
        <family val="2"/>
        <charset val="186"/>
      </rPr>
      <t xml:space="preserve">2 </t>
    </r>
    <r>
      <rPr>
        <i/>
        <sz val="8"/>
        <color rgb="FF595959"/>
        <rFont val="Arial"/>
        <family val="2"/>
        <charset val="186"/>
      </rPr>
      <t>Pinigų įplaukos, nurodytos Pinigų srautų ataskaitos eilutėje „Įplaukos iš ilgalaikio materialiojo ir nematerialiojo turto perleidimo“ be pelno (nuostolio), nes jis jau įtrauktas į FFO.</t>
    </r>
  </si>
  <si>
    <r>
      <t>Kita</t>
    </r>
    <r>
      <rPr>
        <b/>
        <vertAlign val="superscript"/>
        <sz val="10"/>
        <color rgb="FFFFFFFF"/>
        <rFont val="Arial"/>
        <family val="2"/>
        <charset val="186"/>
      </rPr>
      <t>1</t>
    </r>
  </si>
  <si>
    <r>
      <t>2021 m.</t>
    </r>
    <r>
      <rPr>
        <b/>
        <vertAlign val="superscript"/>
        <sz val="10"/>
        <color theme="7"/>
        <rFont val="Arial"/>
        <family val="2"/>
        <charset val="186"/>
      </rPr>
      <t>2</t>
    </r>
  </si>
  <si>
    <r>
      <rPr>
        <i/>
        <vertAlign val="superscript"/>
        <sz val="10"/>
        <color rgb="FF595959"/>
        <rFont val="Arial"/>
        <family val="2"/>
        <charset val="186"/>
      </rPr>
      <t xml:space="preserve">1 </t>
    </r>
    <r>
      <rPr>
        <i/>
        <sz val="8"/>
        <color rgb="FF595959"/>
        <rFont val="Arial"/>
        <family val="2"/>
        <charset val="186"/>
      </rPr>
      <t>Kita – kita veikla ir eliminavimai (konsolidavimo koregavimai ir susijusių šalių sandoriai).</t>
    </r>
  </si>
  <si>
    <r>
      <t>Korekcijos</t>
    </r>
    <r>
      <rPr>
        <i/>
        <vertAlign val="superscript"/>
        <sz val="10"/>
        <color rgb="FF595959"/>
        <rFont val="Arial"/>
        <family val="2"/>
        <charset val="186"/>
      </rPr>
      <t>2</t>
    </r>
  </si>
  <si>
    <r>
      <rPr>
        <i/>
        <vertAlign val="superscript"/>
        <sz val="10"/>
        <color rgb="FF595959"/>
        <rFont val="Arial"/>
        <family val="2"/>
        <charset val="186"/>
      </rPr>
      <t>2</t>
    </r>
    <r>
      <rPr>
        <i/>
        <sz val="8"/>
        <color rgb="FF595959"/>
        <rFont val="Arial"/>
        <family val="2"/>
        <charset val="186"/>
      </rPr>
      <t>Išsamesnis vadovybės koregavimų aprašymas pateikiamas 2022 m. metinių konsoliduotųjų finansinių ataskaitų 7-oje pastaboje „Veiklos segmentai“.</t>
    </r>
  </si>
  <si>
    <t>Žaliosios gamybos segmento pagrindiniai reguliaciniai rodikliai</t>
  </si>
  <si>
    <r>
      <t>2023 m.</t>
    </r>
    <r>
      <rPr>
        <b/>
        <vertAlign val="superscript"/>
        <sz val="10"/>
        <color rgb="FFFFFFFF"/>
        <rFont val="Arial"/>
        <family val="2"/>
        <charset val="186"/>
      </rPr>
      <t>1</t>
    </r>
  </si>
  <si>
    <r>
      <rPr>
        <i/>
        <vertAlign val="superscript"/>
        <sz val="10"/>
        <color rgb="FF595959"/>
        <rFont val="Arial"/>
        <family val="2"/>
        <charset val="186"/>
      </rPr>
      <t>1</t>
    </r>
    <r>
      <rPr>
        <i/>
        <sz val="8"/>
        <color rgb="FF595959"/>
        <rFont val="Arial"/>
        <family val="2"/>
        <charset val="186"/>
      </rPr>
      <t xml:space="preserve"> Duomenys patvirtinti ir viešinami VERT. </t>
    </r>
  </si>
  <si>
    <r>
      <rPr>
        <i/>
        <vertAlign val="superscript"/>
        <sz val="10"/>
        <color rgb="FF595959"/>
        <rFont val="Arial"/>
        <family val="2"/>
        <charset val="186"/>
      </rPr>
      <t>2</t>
    </r>
    <r>
      <rPr>
        <i/>
        <sz val="8"/>
        <color rgb="FF595959"/>
        <rFont val="Arial"/>
        <family val="2"/>
        <charset val="186"/>
      </rPr>
      <t xml:space="preserve"> Reguliuotojas nuo 2021 m. per pusę sumažino antrinio galios rezervo RAB dalį, tačiau leido pasilikti pusę uždirbto pelno iš elektros 
energijos pardavimų, aktyvavus antrinį galios rezervą.</t>
    </r>
  </si>
  <si>
    <r>
      <t>31.6%</t>
    </r>
    <r>
      <rPr>
        <vertAlign val="superscript"/>
        <sz val="10"/>
        <color rgb="FF595959"/>
        <rFont val="Arial"/>
        <family val="2"/>
        <charset val="186"/>
      </rPr>
      <t>1</t>
    </r>
  </si>
  <si>
    <r>
      <t>Papildoma tarifo dedamoji</t>
    </r>
    <r>
      <rPr>
        <vertAlign val="superscript"/>
        <sz val="10"/>
        <color rgb="FF595959"/>
        <rFont val="Arial"/>
        <family val="2"/>
        <charset val="186"/>
      </rPr>
      <t>1</t>
    </r>
  </si>
  <si>
    <r>
      <t>n/a</t>
    </r>
    <r>
      <rPr>
        <vertAlign val="superscript"/>
        <sz val="10"/>
        <color theme="9"/>
        <rFont val="Arial"/>
        <family val="2"/>
        <charset val="186"/>
      </rPr>
      <t>4</t>
    </r>
  </si>
  <si>
    <r>
      <rPr>
        <i/>
        <vertAlign val="superscript"/>
        <sz val="10"/>
        <color rgb="FF595959"/>
        <rFont val="Arial"/>
        <family val="2"/>
        <charset val="186"/>
      </rPr>
      <t>1</t>
    </r>
    <r>
      <rPr>
        <i/>
        <sz val="8"/>
        <color rgb="FF595959"/>
        <rFont val="Arial"/>
        <family val="2"/>
        <charset val="186"/>
      </rPr>
      <t xml:space="preserve"> Duomenys patvirtinti ir viešinami VERT</t>
    </r>
  </si>
  <si>
    <r>
      <rPr>
        <i/>
        <vertAlign val="superscript"/>
        <sz val="10"/>
        <color rgb="FF595959"/>
        <rFont val="Arial"/>
        <family val="2"/>
        <charset val="186"/>
      </rPr>
      <t>2</t>
    </r>
    <r>
      <rPr>
        <i/>
        <sz val="8"/>
        <color rgb="FF595959"/>
        <rFont val="Arial"/>
        <family val="2"/>
        <charset val="186"/>
      </rPr>
      <t xml:space="preserve"> Faktiniai duomenys paimti iš Pelno (nuostolio) ataskaitos.</t>
    </r>
  </si>
  <si>
    <r>
      <rPr>
        <i/>
        <vertAlign val="superscript"/>
        <sz val="10"/>
        <color rgb="FF595959"/>
        <rFont val="Arial"/>
        <family val="2"/>
        <charset val="186"/>
      </rPr>
      <t>3</t>
    </r>
    <r>
      <rPr>
        <i/>
        <sz val="8"/>
        <color rgb="FF595959"/>
        <rFont val="Arial"/>
        <family val="2"/>
        <charset val="186"/>
      </rPr>
      <t xml:space="preserve"> Dėl pokyčių Tinklų RAB apskaičiavimo metodikoje, nuo 2022 m. papildoma tarifo dedamąja kasmet bus pridedama 28 mln. Eur.</t>
    </r>
  </si>
  <si>
    <r>
      <rPr>
        <i/>
        <vertAlign val="superscript"/>
        <sz val="10"/>
        <color rgb="FF595959"/>
        <rFont val="Arial"/>
        <family val="2"/>
        <charset val="186"/>
      </rPr>
      <t>4</t>
    </r>
    <r>
      <rPr>
        <i/>
        <sz val="8"/>
        <color rgb="FF595959"/>
        <rFont val="Arial"/>
        <family val="2"/>
        <charset val="186"/>
      </rPr>
      <t xml:space="preserve"> Nenustatoma reguliuotojo, naudojami tik faktiniai duomenys.</t>
    </r>
  </si>
  <si>
    <r>
      <t>60.0%</t>
    </r>
    <r>
      <rPr>
        <vertAlign val="superscript"/>
        <sz val="10"/>
        <color rgb="FF595959"/>
        <rFont val="Arial"/>
        <family val="2"/>
        <charset val="186"/>
      </rPr>
      <t>1</t>
    </r>
  </si>
  <si>
    <t>Lanksčiosios gamybos segmento pagrindiniai reguliaciniai rodikliai</t>
  </si>
  <si>
    <t>Reguliuojamos veiklos dalis 2022 m. koreguotame EBITDA</t>
  </si>
  <si>
    <r>
      <t>RAB</t>
    </r>
    <r>
      <rPr>
        <vertAlign val="superscript"/>
        <sz val="10"/>
        <color rgb="FF595959"/>
        <rFont val="Arial"/>
        <family val="2"/>
        <charset val="186"/>
      </rPr>
      <t>2</t>
    </r>
  </si>
  <si>
    <r>
      <rPr>
        <i/>
        <vertAlign val="superscript"/>
        <sz val="10"/>
        <color rgb="FF595959"/>
        <rFont val="Arial"/>
        <family val="2"/>
        <charset val="186"/>
      </rPr>
      <t>1</t>
    </r>
    <r>
      <rPr>
        <i/>
        <sz val="8"/>
        <color rgb="FF595959"/>
        <rFont val="Arial"/>
        <family val="2"/>
        <charset val="186"/>
      </rPr>
      <t xml:space="preserve"> Duomenys patvirtinti ir viešinami VERT.</t>
    </r>
  </si>
  <si>
    <r>
      <rPr>
        <i/>
        <vertAlign val="superscript"/>
        <sz val="10"/>
        <color rgb="FF595959"/>
        <rFont val="Arial"/>
        <family val="2"/>
        <charset val="186"/>
      </rPr>
      <t xml:space="preserve">2 </t>
    </r>
    <r>
      <rPr>
        <i/>
        <sz val="8"/>
        <color rgb="FF595959"/>
        <rFont val="Arial"/>
        <family val="2"/>
        <charset val="186"/>
      </rPr>
      <t>Sprendimų klientams segmento veikloje RAB sudaro apyvartinis kapitalas elektros energijos visuomeninio tiekimo poreikio tenkinimui.</t>
    </r>
  </si>
  <si>
    <t>Sprendimų klientams segmento pagrindiniai reguliaciniai rodikliai</t>
  </si>
  <si>
    <r>
      <t>55.8%</t>
    </r>
    <r>
      <rPr>
        <vertAlign val="superscript"/>
        <sz val="10"/>
        <color rgb="FF595959"/>
        <rFont val="Arial"/>
        <family val="2"/>
        <charset val="186"/>
      </rPr>
      <t>2</t>
    </r>
  </si>
  <si>
    <r>
      <t>45.0%</t>
    </r>
    <r>
      <rPr>
        <vertAlign val="superscript"/>
        <sz val="10"/>
        <color rgb="FF595959"/>
        <rFont val="Arial"/>
        <family val="2"/>
        <charset val="186"/>
      </rPr>
      <t>2</t>
    </r>
  </si>
  <si>
    <t>Pagrindiniai finansiniai rodikliai</t>
  </si>
  <si>
    <r>
      <t xml:space="preserve">EBITDA marža </t>
    </r>
    <r>
      <rPr>
        <sz val="10"/>
        <color rgb="FFBCBCBC"/>
        <rFont val="Arial"/>
        <family val="2"/>
        <charset val="186"/>
      </rPr>
      <t>AVR</t>
    </r>
  </si>
  <si>
    <r>
      <t>Koreguotas EBITDA </t>
    </r>
    <r>
      <rPr>
        <sz val="10"/>
        <color rgb="FFBCBCBC"/>
        <rFont val="Arial"/>
        <family val="2"/>
        <charset val="186"/>
      </rPr>
      <t>AVR</t>
    </r>
  </si>
  <si>
    <r>
      <t xml:space="preserve">EBIT marža </t>
    </r>
    <r>
      <rPr>
        <sz val="10"/>
        <color rgb="FFBCBCBC"/>
        <rFont val="Arial"/>
        <family val="2"/>
        <charset val="186"/>
      </rPr>
      <t>AVR</t>
    </r>
  </si>
  <si>
    <r>
      <t xml:space="preserve">Grynojo pelno marža </t>
    </r>
    <r>
      <rPr>
        <sz val="10"/>
        <color rgb="FFBCBCBC"/>
        <rFont val="Arial"/>
        <family val="2"/>
        <charset val="186"/>
      </rPr>
      <t>AVR</t>
    </r>
  </si>
  <si>
    <r>
      <t xml:space="preserve">FCF </t>
    </r>
    <r>
      <rPr>
        <sz val="10"/>
        <color rgb="FFBCBCBC"/>
        <rFont val="Arial"/>
        <family val="2"/>
        <charset val="186"/>
      </rPr>
      <t>AVR</t>
    </r>
  </si>
  <si>
    <r>
      <t>Koreguotas ROE </t>
    </r>
    <r>
      <rPr>
        <sz val="10"/>
        <color rgb="FFBCBCBC"/>
        <rFont val="Arial"/>
        <family val="2"/>
        <charset val="186"/>
      </rPr>
      <t>AVR</t>
    </r>
  </si>
  <si>
    <r>
      <t>Koreguotas ROCE </t>
    </r>
    <r>
      <rPr>
        <sz val="10"/>
        <color rgb="FFBCBCBC"/>
        <rFont val="Arial"/>
        <family val="2"/>
        <charset val="186"/>
      </rPr>
      <t>AVR</t>
    </r>
  </si>
  <si>
    <r>
      <t xml:space="preserve">ROA </t>
    </r>
    <r>
      <rPr>
        <sz val="10"/>
        <color rgb="FFBCBCBC"/>
        <rFont val="Arial"/>
        <family val="2"/>
        <charset val="186"/>
      </rPr>
      <t>AVR</t>
    </r>
  </si>
  <si>
    <r>
      <t xml:space="preserve">Pagrindinis EPS </t>
    </r>
    <r>
      <rPr>
        <sz val="10"/>
        <color rgb="FFBCBCBC"/>
        <rFont val="Arial"/>
        <family val="2"/>
        <charset val="186"/>
      </rPr>
      <t>AVR</t>
    </r>
  </si>
  <si>
    <r>
      <t>DPS</t>
    </r>
    <r>
      <rPr>
        <sz val="10"/>
        <color rgb="FFBCBCBC"/>
        <rFont val="Arial"/>
        <family val="2"/>
        <charset val="186"/>
      </rPr>
      <t xml:space="preserve"> AVR</t>
    </r>
  </si>
  <si>
    <r>
      <t xml:space="preserve">Grynasis apyvartinis kapitalas / Pajamos </t>
    </r>
    <r>
      <rPr>
        <sz val="10"/>
        <color rgb="FFBCBCBC"/>
        <rFont val="Arial"/>
        <family val="2"/>
        <charset val="186"/>
      </rPr>
      <t>AVR</t>
    </r>
  </si>
  <si>
    <r>
      <t xml:space="preserve">Nuosavo kapitalo lygis </t>
    </r>
    <r>
      <rPr>
        <sz val="10"/>
        <color rgb="FFBCBCBC"/>
        <rFont val="Arial"/>
        <family val="2"/>
        <charset val="186"/>
      </rPr>
      <t>AVR</t>
    </r>
  </si>
  <si>
    <r>
      <t xml:space="preserve">FFO / Grynoji skola </t>
    </r>
    <r>
      <rPr>
        <sz val="10"/>
        <color rgb="FFBCBCBC"/>
        <rFont val="Arial"/>
        <family val="2"/>
        <charset val="186"/>
      </rPr>
      <t>AVR</t>
    </r>
  </si>
  <si>
    <r>
      <t xml:space="preserve">Bendrojo likvidumo koef. </t>
    </r>
    <r>
      <rPr>
        <sz val="10"/>
        <color rgb="FFBCBCBC"/>
        <rFont val="Arial"/>
        <family val="2"/>
        <charset val="186"/>
      </rPr>
      <t>AVR</t>
    </r>
  </si>
  <si>
    <r>
      <t xml:space="preserve">Turto apyvartumas </t>
    </r>
    <r>
      <rPr>
        <sz val="10"/>
        <color rgb="FFBCBCBC"/>
        <rFont val="Arial"/>
        <family val="2"/>
        <charset val="186"/>
      </rPr>
      <t>AVR</t>
    </r>
  </si>
  <si>
    <t>8. Penkerių metų santrauka (metinio pranešimo puslapiai 81)</t>
  </si>
  <si>
    <t>9. IV ketv. rezultatai (metinio pranešimo puslapiai  82-83)</t>
  </si>
  <si>
    <r>
      <rPr>
        <i/>
        <vertAlign val="superscript"/>
        <sz val="10"/>
        <color rgb="FF595959"/>
        <rFont val="Arial"/>
        <family val="2"/>
        <charset val="186"/>
      </rPr>
      <t>1</t>
    </r>
    <r>
      <rPr>
        <i/>
        <sz val="8"/>
        <color rgb="FF595959"/>
        <rFont val="Arial"/>
        <family val="2"/>
        <charset val="186"/>
      </rPr>
      <t xml:space="preserve"> Dėl TAS pokyčių, dalis 2021 m. Žaliosios gamybos segmento finansinių rodiklių buvo retrospektyviai perskaičiuoti (daugiau informacijos pateikiame „Konsoliduotos finansinės ataskaitos“ skyriaus dalyje „6 Lyginamosios informacijos pertvarkymas dėl apskaitos politikos pakeitimo“).</t>
    </r>
  </si>
  <si>
    <r>
      <rPr>
        <i/>
        <vertAlign val="superscript"/>
        <sz val="10"/>
        <color rgb="FF595959"/>
        <rFont val="Arial"/>
        <family val="2"/>
        <charset val="186"/>
      </rPr>
      <t>1</t>
    </r>
    <r>
      <rPr>
        <i/>
        <sz val="8"/>
        <color rgb="FF595959"/>
        <rFont val="Arial"/>
        <family val="2"/>
        <charset val="186"/>
      </rPr>
      <t>Dėl TAS pokyčių, dalis 2021 m. Žaliosios gamybos segmento finansinių rodiklių buvo retrospektyviai perskaičiuoti (daugiau informacijos pateikiame „Konsoliduotos finansinės ataskaitos“ skyriaus dalyje „6 Lyginamosios informacijos pertvarkymas dėl apskaitos politikos pakeitimo“).</t>
    </r>
  </si>
  <si>
    <r>
      <rPr>
        <i/>
        <vertAlign val="superscript"/>
        <sz val="10"/>
        <color rgb="FF595959"/>
        <rFont val="Arial"/>
        <family val="2"/>
        <charset val="186"/>
      </rPr>
      <t xml:space="preserve">1 </t>
    </r>
    <r>
      <rPr>
        <i/>
        <sz val="8"/>
        <color rgb="FF595959"/>
        <rFont val="Arial"/>
        <family val="2"/>
        <charset val="186"/>
      </rPr>
      <t>Anksčiau skelbtos SAIFI vertės: 2022 m. I ketv. – 0,63 ir 2022 m. III ketv. – 0,29, buvo patikslintos.</t>
    </r>
  </si>
  <si>
    <r>
      <rPr>
        <i/>
        <vertAlign val="superscript"/>
        <sz val="10"/>
        <color rgb="FF595959"/>
        <rFont val="Arial"/>
        <family val="2"/>
        <charset val="186"/>
      </rPr>
      <t>2</t>
    </r>
    <r>
      <rPr>
        <i/>
        <sz val="8"/>
        <color rgb="FF595959"/>
        <rFont val="Arial"/>
        <family val="2"/>
        <charset val="186"/>
      </rPr>
      <t xml:space="preserve"> Anksčiau skelbtos SAIDI vertės: 2022 m. I ketv. – 108,59, II ketv. – 20,74, III ketv. – 19,66, buvo patikslintos.</t>
    </r>
  </si>
  <si>
    <r>
      <rPr>
        <i/>
        <vertAlign val="superscript"/>
        <sz val="10"/>
        <color rgb="FF595959"/>
        <rFont val="Arial"/>
        <family val="2"/>
        <charset val="186"/>
      </rPr>
      <t>3</t>
    </r>
    <r>
      <rPr>
        <i/>
        <sz val="8"/>
        <color rgb="FF595959"/>
        <rFont val="Arial"/>
        <family val="2"/>
        <charset val="186"/>
      </rPr>
      <t xml:space="preserve"> 2022 m. I ketv. tarpiniame pranešime skelbta 4,00 vertė buvo patikslinta atnaujinus parduoto gamtinių dujų kieko Estijoje duomenis.</t>
    </r>
  </si>
  <si>
    <r>
      <rPr>
        <i/>
        <vertAlign val="superscript"/>
        <sz val="10"/>
        <color rgb="FF595959"/>
        <rFont val="Arial"/>
        <family val="2"/>
        <charset val="186"/>
      </rPr>
      <t>4</t>
    </r>
    <r>
      <rPr>
        <i/>
        <sz val="8"/>
        <color rgb="FF595959"/>
        <rFont val="Arial"/>
        <family val="2"/>
        <charset val="186"/>
      </rPr>
      <t xml:space="preserve"> 2022 m. II ketv. metiniame pranešime skelbta 2,28 vertė buvo patikslinta atnaujinus parduoto gamtinių dujų kieko Latvijoje duomenis.</t>
    </r>
  </si>
  <si>
    <r>
      <rPr>
        <i/>
        <vertAlign val="superscript"/>
        <sz val="10"/>
        <color rgb="FF595959"/>
        <rFont val="Arial"/>
        <family val="2"/>
        <charset val="186"/>
      </rPr>
      <t>5</t>
    </r>
    <r>
      <rPr>
        <i/>
        <sz val="8"/>
        <color rgb="FF595959"/>
        <rFont val="Arial"/>
        <family val="2"/>
        <charset val="186"/>
      </rPr>
      <t xml:space="preserve"> Įtraukti gamtinių dujų pardavimai vykdomi Grupės viduje. 1,4 TWh – pardavimai verslo klientams Lietuvoje.</t>
    </r>
  </si>
  <si>
    <t>1,568 </t>
  </si>
  <si>
    <t>1,431 </t>
  </si>
  <si>
    <t>1,351 </t>
  </si>
  <si>
    <t>1,350 </t>
  </si>
  <si>
    <t>1,287 </t>
  </si>
  <si>
    <t>1,215 </t>
  </si>
  <si>
    <t>1,214 </t>
  </si>
  <si>
    <t>1,120 </t>
  </si>
  <si>
    <t>1,101 </t>
  </si>
  <si>
    <t>1,077 </t>
  </si>
  <si>
    <t>353 </t>
  </si>
  <si>
    <t>216 </t>
  </si>
  <si>
    <t>136 </t>
  </si>
  <si>
    <t>230 </t>
  </si>
  <si>
    <t>249 </t>
  </si>
  <si>
    <t>210 </t>
  </si>
  <si>
    <t>2.51 </t>
  </si>
  <si>
    <t>2.29 </t>
  </si>
  <si>
    <t>2.44 </t>
  </si>
  <si>
    <t>2.77 </t>
  </si>
  <si>
    <t>2.45 </t>
  </si>
  <si>
    <t>2.43 </t>
  </si>
  <si>
    <t>2.72 </t>
  </si>
  <si>
    <t>2.55 </t>
  </si>
  <si>
    <t>2.30 </t>
  </si>
  <si>
    <t>2.17 </t>
  </si>
  <si>
    <t>2.53 </t>
  </si>
  <si>
    <t>0.54 </t>
  </si>
  <si>
    <t>0.33 </t>
  </si>
  <si>
    <t>0.38 </t>
  </si>
  <si>
    <t>0.58 </t>
  </si>
  <si>
    <t>0.59 </t>
  </si>
  <si>
    <t>0.57 </t>
  </si>
  <si>
    <t>0.65 </t>
  </si>
  <si>
    <t>0.86 </t>
  </si>
  <si>
    <t>0.56 </t>
  </si>
  <si>
    <t>0.39 </t>
  </si>
  <si>
    <t>0.41 </t>
  </si>
  <si>
    <t>0.27 </t>
  </si>
  <si>
    <t>0.34 </t>
  </si>
  <si>
    <t>0.49 </t>
  </si>
  <si>
    <t>0.28 </t>
  </si>
  <si>
    <t>0.35 </t>
  </si>
  <si>
    <t>0.32 </t>
  </si>
  <si>
    <t>0.26 </t>
  </si>
  <si>
    <t>74.8% </t>
  </si>
  <si>
    <t>81.4% </t>
  </si>
  <si>
    <t>90.2% </t>
  </si>
  <si>
    <t>93.6% </t>
  </si>
  <si>
    <t>84.1% </t>
  </si>
  <si>
    <t>50.0% </t>
  </si>
  <si>
    <t>61.0% </t>
  </si>
  <si>
    <t>52.0% </t>
  </si>
  <si>
    <t>36.7% </t>
  </si>
  <si>
    <t>46.8% </t>
  </si>
  <si>
    <t>87.1% </t>
  </si>
  <si>
    <t>1.91 </t>
  </si>
  <si>
    <t>1.81 </t>
  </si>
  <si>
    <t>2.07 </t>
  </si>
  <si>
    <t>2.19 </t>
  </si>
  <si>
    <t>1.97 </t>
  </si>
  <si>
    <t>1.67 </t>
  </si>
  <si>
    <t>1.83 </t>
  </si>
  <si>
    <t>1.64 </t>
  </si>
  <si>
    <t>1.62 </t>
  </si>
  <si>
    <t>1.71 </t>
  </si>
  <si>
    <t>0.31 </t>
  </si>
  <si>
    <r>
      <t>0.28</t>
    </r>
    <r>
      <rPr>
        <vertAlign val="superscript"/>
        <sz val="9"/>
        <color rgb="FF595959"/>
        <rFont val="Arial"/>
        <family val="2"/>
        <charset val="186"/>
      </rPr>
      <t>1</t>
    </r>
    <r>
      <rPr>
        <sz val="9"/>
        <color rgb="FF595959"/>
        <rFont val="Arial"/>
        <family val="2"/>
        <charset val="186"/>
      </rPr>
      <t> </t>
    </r>
  </si>
  <si>
    <r>
      <t>0.62</t>
    </r>
    <r>
      <rPr>
        <vertAlign val="superscript"/>
        <sz val="9"/>
        <color rgb="FF595959"/>
        <rFont val="Arial"/>
        <family val="2"/>
        <charset val="186"/>
      </rPr>
      <t>1</t>
    </r>
    <r>
      <rPr>
        <sz val="9"/>
        <color rgb="FF595959"/>
        <rFont val="Arial"/>
        <family val="2"/>
        <charset val="186"/>
      </rPr>
      <t> </t>
    </r>
  </si>
  <si>
    <t>0.36 </t>
  </si>
  <si>
    <t>0.37 </t>
  </si>
  <si>
    <t>0.23 </t>
  </si>
  <si>
    <t>0.25 </t>
  </si>
  <si>
    <t>0.45 </t>
  </si>
  <si>
    <t>34.15 </t>
  </si>
  <si>
    <r>
      <t>19.31</t>
    </r>
    <r>
      <rPr>
        <vertAlign val="superscript"/>
        <sz val="9"/>
        <color rgb="FF595959"/>
        <rFont val="Arial"/>
        <family val="2"/>
        <charset val="186"/>
      </rPr>
      <t>2</t>
    </r>
    <r>
      <rPr>
        <sz val="9"/>
        <color rgb="FF595959"/>
        <rFont val="Arial"/>
        <family val="2"/>
        <charset val="186"/>
      </rPr>
      <t> </t>
    </r>
  </si>
  <si>
    <r>
      <t>20.08</t>
    </r>
    <r>
      <rPr>
        <vertAlign val="superscript"/>
        <sz val="9"/>
        <color rgb="FF595959"/>
        <rFont val="Arial"/>
        <family val="2"/>
        <charset val="186"/>
      </rPr>
      <t>2</t>
    </r>
    <r>
      <rPr>
        <sz val="9"/>
        <color rgb="FF595959"/>
        <rFont val="Arial"/>
        <family val="2"/>
        <charset val="186"/>
      </rPr>
      <t> </t>
    </r>
  </si>
  <si>
    <r>
      <t>105.19</t>
    </r>
    <r>
      <rPr>
        <vertAlign val="superscript"/>
        <sz val="9"/>
        <color rgb="FF595959"/>
        <rFont val="Arial"/>
        <family val="2"/>
        <charset val="186"/>
      </rPr>
      <t>2</t>
    </r>
    <r>
      <rPr>
        <sz val="9"/>
        <color rgb="FF595959"/>
        <rFont val="Arial"/>
        <family val="2"/>
        <charset val="186"/>
      </rPr>
      <t> </t>
    </r>
  </si>
  <si>
    <t>28.64 </t>
  </si>
  <si>
    <t>30.80 </t>
  </si>
  <si>
    <t>44.54 </t>
  </si>
  <si>
    <t>97.97 </t>
  </si>
  <si>
    <t>13.49 </t>
  </si>
  <si>
    <t>16.36 </t>
  </si>
  <si>
    <t>143.67 </t>
  </si>
  <si>
    <r>
      <t> </t>
    </r>
    <r>
      <rPr>
        <sz val="9"/>
        <color rgb="FF595959"/>
        <rFont val="Arial"/>
        <family val="2"/>
        <charset val="186"/>
      </rPr>
      <t> </t>
    </r>
  </si>
  <si>
    <t>349 </t>
  </si>
  <si>
    <t>339 </t>
  </si>
  <si>
    <t>180 </t>
  </si>
  <si>
    <t>170 </t>
  </si>
  <si>
    <t>110 </t>
  </si>
  <si>
    <t>40 </t>
  </si>
  <si>
    <t>169 </t>
  </si>
  <si>
    <t>229 </t>
  </si>
  <si>
    <t>299 </t>
  </si>
  <si>
    <t>0.16 </t>
  </si>
  <si>
    <t>0.18 </t>
  </si>
  <si>
    <t>0.30 </t>
  </si>
  <si>
    <t>0.12 </t>
  </si>
  <si>
    <t>0.21 </t>
  </si>
  <si>
    <t>0.15 </t>
  </si>
  <si>
    <t>0.03 </t>
  </si>
  <si>
    <t>0.09 </t>
  </si>
  <si>
    <t>0.06 </t>
  </si>
  <si>
    <t>2.02 </t>
  </si>
  <si>
    <t>0.77 </t>
  </si>
  <si>
    <t>1.21 </t>
  </si>
  <si>
    <t>2.68 </t>
  </si>
  <si>
    <t>2.74 </t>
  </si>
  <si>
    <t>1.02 </t>
  </si>
  <si>
    <t>1.41 </t>
  </si>
  <si>
    <t>3.32 </t>
  </si>
  <si>
    <t>2.48 </t>
  </si>
  <si>
    <t>0.99 </t>
  </si>
  <si>
    <t>1.18 </t>
  </si>
  <si>
    <t>2.41 </t>
  </si>
  <si>
    <t>3.83 </t>
  </si>
  <si>
    <t>2.52 </t>
  </si>
  <si>
    <r>
      <t>2.44</t>
    </r>
    <r>
      <rPr>
        <vertAlign val="superscript"/>
        <sz val="9"/>
        <color rgb="FF595959"/>
        <rFont val="Arial"/>
        <family val="2"/>
        <charset val="186"/>
      </rPr>
      <t>4</t>
    </r>
    <r>
      <rPr>
        <sz val="9"/>
        <color rgb="FF595959"/>
        <rFont val="Arial"/>
        <family val="2"/>
        <charset val="186"/>
      </rPr>
      <t> </t>
    </r>
  </si>
  <si>
    <r>
      <t>4.01</t>
    </r>
    <r>
      <rPr>
        <vertAlign val="superscript"/>
        <sz val="9"/>
        <color rgb="FF595959"/>
        <rFont val="Arial"/>
        <family val="2"/>
        <charset val="186"/>
      </rPr>
      <t>3</t>
    </r>
    <r>
      <rPr>
        <sz val="9"/>
        <color rgb="FF595959"/>
        <rFont val="Arial"/>
        <family val="2"/>
        <charset val="186"/>
      </rPr>
      <t> </t>
    </r>
  </si>
  <si>
    <t>2.85 </t>
  </si>
  <si>
    <t>1.39 </t>
  </si>
  <si>
    <t>5.25 </t>
  </si>
  <si>
    <r>
      <t>3.84</t>
    </r>
    <r>
      <rPr>
        <vertAlign val="superscript"/>
        <sz val="9"/>
        <color rgb="FF595959"/>
        <rFont val="Arial"/>
        <family val="2"/>
        <charset val="186"/>
      </rPr>
      <t>5</t>
    </r>
    <r>
      <rPr>
        <sz val="9"/>
        <color rgb="FF595959"/>
        <rFont val="Arial"/>
        <family val="2"/>
        <charset val="186"/>
      </rPr>
      <t> </t>
    </r>
  </si>
  <si>
    <r>
      <t>3.62</t>
    </r>
    <r>
      <rPr>
        <vertAlign val="superscript"/>
        <sz val="9"/>
        <color rgb="FF595959"/>
        <rFont val="Arial"/>
        <family val="2"/>
        <charset val="186"/>
      </rPr>
      <t>5</t>
    </r>
    <r>
      <rPr>
        <sz val="9"/>
        <color rgb="FF595959"/>
        <rFont val="Arial"/>
        <family val="2"/>
        <charset val="186"/>
      </rPr>
      <t> </t>
    </r>
  </si>
  <si>
    <r>
      <t>2.98</t>
    </r>
    <r>
      <rPr>
        <vertAlign val="superscript"/>
        <sz val="9"/>
        <color rgb="FF595959"/>
        <rFont val="Arial"/>
        <family val="2"/>
        <charset val="186"/>
      </rPr>
      <t>5</t>
    </r>
    <r>
      <rPr>
        <sz val="9"/>
        <color rgb="FF595959"/>
        <rFont val="Arial"/>
        <family val="2"/>
        <charset val="186"/>
      </rPr>
      <t> </t>
    </r>
  </si>
  <si>
    <r>
      <t>4.26</t>
    </r>
    <r>
      <rPr>
        <vertAlign val="superscript"/>
        <sz val="9"/>
        <color rgb="FF595959"/>
        <rFont val="Arial"/>
        <family val="2"/>
        <charset val="186"/>
      </rPr>
      <t>5</t>
    </r>
    <r>
      <rPr>
        <sz val="9"/>
        <color rgb="FF595959"/>
        <rFont val="Arial"/>
        <family val="2"/>
        <charset val="186"/>
      </rPr>
      <t> </t>
    </r>
  </si>
  <si>
    <t>0.001 </t>
  </si>
  <si>
    <t>0.002 </t>
  </si>
  <si>
    <t>0.003 </t>
  </si>
  <si>
    <t>0.004 </t>
  </si>
  <si>
    <t>0.04 </t>
  </si>
  <si>
    <t>0.08 </t>
  </si>
  <si>
    <t>0.10 </t>
  </si>
  <si>
    <t>0.05 </t>
  </si>
  <si>
    <t>0.76 </t>
  </si>
  <si>
    <t>0.61 </t>
  </si>
  <si>
    <t>0.19 </t>
  </si>
  <si>
    <t>1,193 </t>
  </si>
  <si>
    <t>116 </t>
  </si>
  <si>
    <t>10.01 </t>
  </si>
  <si>
    <t>10.37 </t>
  </si>
  <si>
    <t>9.55 </t>
  </si>
  <si>
    <t>9.59 </t>
  </si>
  <si>
    <t>1.06 </t>
  </si>
  <si>
    <t>1.01 </t>
  </si>
  <si>
    <t>1.56 </t>
  </si>
  <si>
    <t>1.48 </t>
  </si>
  <si>
    <t>1.25 </t>
  </si>
  <si>
    <t>1.03 </t>
  </si>
  <si>
    <t>0.95 </t>
  </si>
  <si>
    <t>85.1% </t>
  </si>
  <si>
    <t>64.2% </t>
  </si>
  <si>
    <t>51.0% </t>
  </si>
  <si>
    <t>97.7% </t>
  </si>
  <si>
    <t>93.4% </t>
  </si>
  <si>
    <t>7.98 </t>
  </si>
  <si>
    <t>7.11 </t>
  </si>
  <si>
    <t>6.79 </t>
  </si>
  <si>
    <t>5.86 </t>
  </si>
  <si>
    <t>5.91 </t>
  </si>
  <si>
    <t>1.52 </t>
  </si>
  <si>
    <t>1.45 </t>
  </si>
  <si>
    <t>1.34 </t>
  </si>
  <si>
    <t>1.31 </t>
  </si>
  <si>
    <t>1.14 </t>
  </si>
  <si>
    <t>178.73 </t>
  </si>
  <si>
    <t>201.95 </t>
  </si>
  <si>
    <t>207.67 </t>
  </si>
  <si>
    <t>91.80 </t>
  </si>
  <si>
    <t>81.37 </t>
  </si>
  <si>
    <t>0.89 </t>
  </si>
  <si>
    <t>0.85 </t>
  </si>
  <si>
    <t>6.68 </t>
  </si>
  <si>
    <t>8.49 </t>
  </si>
  <si>
    <t>7.06 </t>
  </si>
  <si>
    <t>6.97 </t>
  </si>
  <si>
    <t>7.60 </t>
  </si>
  <si>
    <t>12.80 </t>
  </si>
  <si>
    <t>11.55 </t>
  </si>
  <si>
    <r>
      <t>14.70</t>
    </r>
    <r>
      <rPr>
        <vertAlign val="superscript"/>
        <sz val="9"/>
        <color rgb="FF595959"/>
        <rFont val="Arial"/>
        <family val="2"/>
        <charset val="186"/>
      </rPr>
      <t>1</t>
    </r>
    <r>
      <rPr>
        <sz val="9"/>
        <color rgb="FF595959"/>
        <rFont val="Arial"/>
        <family val="2"/>
        <charset val="186"/>
      </rPr>
      <t> </t>
    </r>
  </si>
  <si>
    <t>9.84 </t>
  </si>
  <si>
    <t>11.33 </t>
  </si>
  <si>
    <t>0.006 </t>
  </si>
  <si>
    <t>0.010 </t>
  </si>
  <si>
    <t>0.008 </t>
  </si>
  <si>
    <t>0.47 </t>
  </si>
  <si>
    <t>1.61 </t>
  </si>
  <si>
    <t>11. Balansas (metinio pranešimo puslapiai 316)</t>
  </si>
  <si>
    <r>
      <t>2021 m. gruodžio 31 d. (pertvarkyta)</t>
    </r>
    <r>
      <rPr>
        <b/>
        <vertAlign val="superscript"/>
        <sz val="10"/>
        <color rgb="FFFFFFFF"/>
        <rFont val="Arial"/>
        <family val="2"/>
        <charset val="186"/>
      </rPr>
      <t>1</t>
    </r>
  </si>
  <si>
    <t>Turto iš viso</t>
  </si>
  <si>
    <t>Nuosavas kapitalas ir įsipareigojimai</t>
  </si>
  <si>
    <t>Nuosavas kapitalas, tenkantis patronuojančiosios bendrovės akcininkams</t>
  </si>
  <si>
    <t>Nuosavo kapitalo ir įsipareigojimų iš viso</t>
  </si>
  <si>
    <r>
      <rPr>
        <i/>
        <vertAlign val="superscript"/>
        <sz val="10"/>
        <color rgb="FF595959"/>
        <rFont val="Arial"/>
        <family val="2"/>
        <charset val="186"/>
      </rPr>
      <t>1</t>
    </r>
    <r>
      <rPr>
        <i/>
        <sz val="8"/>
        <color rgb="FF595959"/>
        <rFont val="Arial"/>
        <family val="2"/>
        <charset val="186"/>
      </rPr>
      <t>Dalis sumų neatitinka finansinių ataskaitų, parengtų už metus, pasibaigusius 2021 m. gruodžio 31 d., dėl 
apskaitos politikos pakeitimo pagal 16-ojo TAS pataisos reikalavimus. Daugiau informacijos atskleista 6 pastaboje.</t>
    </r>
  </si>
  <si>
    <r>
      <t xml:space="preserve">Konsoliduota finansinės padėties ataskaita, </t>
    </r>
    <r>
      <rPr>
        <sz val="10"/>
        <color theme="7"/>
        <rFont val="Arial"/>
        <family val="2"/>
        <charset val="186"/>
      </rPr>
      <t>mln. Eur</t>
    </r>
  </si>
  <si>
    <r>
      <t xml:space="preserve">Konsoliduota pelno (nuostolių) ir kitų bendrųjų pajamų ataskaita, </t>
    </r>
    <r>
      <rPr>
        <sz val="10"/>
        <color theme="7"/>
        <rFont val="Arial"/>
        <family val="2"/>
        <charset val="186"/>
      </rPr>
      <t>mln. Eur</t>
    </r>
  </si>
  <si>
    <r>
      <t>2021 m. (pertvarkyta)</t>
    </r>
    <r>
      <rPr>
        <b/>
        <vertAlign val="superscript"/>
        <sz val="10"/>
        <color rgb="FFFFFFFF"/>
        <rFont val="Arial"/>
        <family val="2"/>
        <charset val="186"/>
      </rPr>
      <t>1</t>
    </r>
  </si>
  <si>
    <r>
      <t>Veiklos pelnas (nuostoliai) (EBIT)</t>
    </r>
    <r>
      <rPr>
        <b/>
        <vertAlign val="superscript"/>
        <sz val="10"/>
        <color rgb="FF595959"/>
        <rFont val="Arial"/>
        <family val="2"/>
        <charset val="186"/>
      </rPr>
      <t>2</t>
    </r>
  </si>
  <si>
    <t>Kitos bendrosios pajamos (sąnaudos) už laikotarpį, iš viso</t>
  </si>
  <si>
    <r>
      <rPr>
        <i/>
        <vertAlign val="superscript"/>
        <sz val="10"/>
        <color rgb="FF5B5B5B"/>
        <rFont val="Arial"/>
        <family val="2"/>
        <charset val="186"/>
      </rPr>
      <t>1</t>
    </r>
    <r>
      <rPr>
        <i/>
        <sz val="8"/>
        <color rgb="FF5B5B5B"/>
        <rFont val="Arial"/>
        <family val="2"/>
        <charset val="186"/>
      </rPr>
      <t>Dalis sumų neatitinka finansinių ataskaitų , parengtų už metus, pasibaigusius 2021 m. gruodžio 31 d., dėl apskaitos politikos pakeitimo pagal 16-ojo TAS 
pataisos reikalavimus. Daugiau informacijos atskleista 6 pastaboje.</t>
    </r>
  </si>
  <si>
    <r>
      <t>Apyvartinio kapitalo pasikeitimai</t>
    </r>
    <r>
      <rPr>
        <b/>
        <vertAlign val="superscript"/>
        <sz val="10"/>
        <color rgb="FF595959"/>
        <rFont val="Arial"/>
        <family val="2"/>
        <charset val="186"/>
      </rPr>
      <t>2</t>
    </r>
    <r>
      <rPr>
        <b/>
        <sz val="10"/>
        <color rgb="FF595959"/>
        <rFont val="Arial"/>
        <family val="2"/>
        <charset val="186"/>
      </rPr>
      <t>:</t>
    </r>
  </si>
  <si>
    <r>
      <t>Suteiktos paskolos</t>
    </r>
    <r>
      <rPr>
        <vertAlign val="superscript"/>
        <sz val="10"/>
        <color rgb="FF595959"/>
        <rFont val="Arial"/>
        <family val="2"/>
        <charset val="186"/>
      </rPr>
      <t>2</t>
    </r>
  </si>
  <si>
    <r>
      <t>Susigrąžintos suteiktos paskolos</t>
    </r>
    <r>
      <rPr>
        <vertAlign val="superscript"/>
        <sz val="10"/>
        <color rgb="FF595959"/>
        <rFont val="Arial"/>
        <family val="2"/>
        <charset val="186"/>
      </rPr>
      <t>2</t>
    </r>
  </si>
  <si>
    <r>
      <t>Kiti investicinės veiklos pinigų srautų padidėjimai / (sumažėjimai)</t>
    </r>
    <r>
      <rPr>
        <vertAlign val="superscript"/>
        <sz val="10"/>
        <color rgb="FF595959"/>
        <rFont val="Arial"/>
        <family val="2"/>
        <charset val="186"/>
      </rPr>
      <t>2</t>
    </r>
  </si>
  <si>
    <r>
      <rPr>
        <i/>
        <vertAlign val="superscript"/>
        <sz val="10"/>
        <color rgb="FF595959"/>
        <rFont val="Arial"/>
        <family val="2"/>
        <charset val="186"/>
      </rPr>
      <t>1</t>
    </r>
    <r>
      <rPr>
        <i/>
        <sz val="8"/>
        <color rgb="FF595959"/>
        <rFont val="Arial"/>
        <family val="2"/>
        <charset val="186"/>
      </rPr>
      <t xml:space="preserve"> Dalis sumų neatitinka finansinių ataskaitų, parengtų už metus, pasibaigusius 2021 m. gruodžio 31 d., dėl apskaitos politikos pakeitimo pagal 16-ojo TAS pataisos reikalavimus. Daugiau informacijos atskleista 6 pastaboje.</t>
    </r>
  </si>
  <si>
    <r>
      <rPr>
        <i/>
        <vertAlign val="superscript"/>
        <sz val="10"/>
        <color rgb="FF595959"/>
        <rFont val="Arial"/>
        <family val="2"/>
        <charset val="186"/>
      </rPr>
      <t>2</t>
    </r>
    <r>
      <rPr>
        <i/>
        <sz val="8"/>
        <color rgb="FF595959"/>
        <rFont val="Arial"/>
        <family val="2"/>
        <charset val="186"/>
      </rPr>
      <t xml:space="preserve"> Konsoliduotoje pinigų srautų ataskaitoje Grupė atliko perklasifikavimą, siekdama pateikti patikimesnę informaciją finansinių ataskaitų naudotojams. Perklasifikavimas neturėjo įtakos finansinės padėties ataskaitai, pelno (nuostolių) ataskaitai, bendrųjų pajamų ataskaitai ir nuosavo kapitalo pokyčių ataskaitai. 2021 m. gruodžio 31 d. atlikti šie perklasifikavimai:
a) Suteiktų trumpalaikių paskolų grynasis pokytis, sudarantis 1,7 mln. Eur, buvo perklasifikuotas iš straipsnio „Apyvartinio kapitalo pasikeitimai“, pateikiant suteiktų paskolų ((3,9) mln. Eur) ir susigrąžintų paskolų (5,6 mln. Eur) sumas straipsnyje „Investicinės veiklos pinigų srautai“;
b) Gyventojų pajamų mokestis, deklaruotas ir sumokėtas už obligacijų palūkanas, buvo perklasifikuotas iš straipsnio „Apyvartinio kapitalo pasikeitimai“ į „Finansinės veiklos pinigų srautai“ ((2,6) mln. Eur).</t>
    </r>
  </si>
  <si>
    <t xml:space="preserve">20.9 p. p. </t>
  </si>
  <si>
    <t xml:space="preserve">0.6 p. p. </t>
  </si>
  <si>
    <t xml:space="preserve">8.0 p. p. </t>
  </si>
  <si>
    <t>(9.3 p. p. )</t>
  </si>
  <si>
    <t>(6.7 p. p.)</t>
  </si>
  <si>
    <t>6.0 p. p.</t>
  </si>
  <si>
    <t>4.0 p. p.</t>
  </si>
  <si>
    <t>5.8 p. p.</t>
  </si>
  <si>
    <t>2.8 p. p.</t>
  </si>
  <si>
    <t>17.8 p. p.</t>
  </si>
  <si>
    <t xml:space="preserve">(3.5 p. p.) </t>
  </si>
  <si>
    <t xml:space="preserve">(11.4 p. p.) </t>
  </si>
  <si>
    <t xml:space="preserve">(2.3 p. p.) </t>
  </si>
  <si>
    <t>6 p. p.</t>
  </si>
  <si>
    <t>4 p. p.</t>
  </si>
  <si>
    <t>5.7 p. p.</t>
  </si>
  <si>
    <t>(0.4 p. p.)</t>
  </si>
  <si>
    <t xml:space="preserve">(4.9 p. p) </t>
  </si>
  <si>
    <t>(0.2 p. p.)</t>
  </si>
  <si>
    <t>(7.1 p. p.)</t>
  </si>
  <si>
    <t>(9.9 p. p.)</t>
  </si>
  <si>
    <t>(3.5 p. p.)</t>
  </si>
  <si>
    <t>1.9 p. p.</t>
  </si>
  <si>
    <t>1.2 p. p.</t>
  </si>
  <si>
    <t>(6.5 p. p.)</t>
  </si>
  <si>
    <t>¹ Įtrauktas pilnas 2018 m. Vėjo Vatas ir Vėjo Gūsis rezultatas, nors Grupė abu vėjo parkus įsigijo 2018 m. lapkričio 5 d.</t>
  </si>
  <si>
    <r>
      <rPr>
        <i/>
        <vertAlign val="superscript"/>
        <sz val="8"/>
        <color rgb="FF595959"/>
        <rFont val="Arial"/>
        <family val="2"/>
        <charset val="186"/>
      </rPr>
      <t>1</t>
    </r>
    <r>
      <rPr>
        <i/>
        <sz val="8"/>
        <color rgb="FF595959"/>
        <rFont val="Arial"/>
        <family val="2"/>
        <charset val="186"/>
      </rPr>
      <t xml:space="preserve"> Kauno KJ rezultatai buvo pakoreguoti (lyginant su Faktų lentele, pateikta kartu su 2021 m. Ignitis Grupės metiniu pranešimu) dėl audito atliktų korekcijų.</t>
    </r>
  </si>
  <si>
    <r>
      <rPr>
        <i/>
        <vertAlign val="superscript"/>
        <sz val="8"/>
        <color rgb="FF595959"/>
        <rFont val="Arial"/>
        <family val="2"/>
        <charset val="186"/>
      </rPr>
      <t>1</t>
    </r>
    <r>
      <rPr>
        <i/>
        <sz val="8"/>
        <color rgb="FF595959"/>
        <rFont val="Arial"/>
        <family val="2"/>
        <charset val="186"/>
      </rPr>
      <t xml:space="preserve"> Dėl pokyčio apskaitos politikoje ir perklasifikavimo bei vadovybės koregavimų mažinimo, visi 2020 m. koreguoti finansiniai rodikliai buvo retrospektyviai perskaičiuoti (daugiau informacijos galite rasti Metiniame pranešime už 2021 m. „Metiniai rezultatai“ skyriaus dalį „Reikšmingi pokyčiai per 2021 m. ataskaitinį laikotarpį“).</t>
    </r>
  </si>
  <si>
    <t>(4.1 p. p.)</t>
  </si>
  <si>
    <t>2022 m., %</t>
  </si>
  <si>
    <t>2021 m., %</t>
  </si>
  <si>
    <r>
      <rPr>
        <i/>
        <vertAlign val="superscript"/>
        <sz val="10"/>
        <color rgb="FF595959"/>
        <rFont val="Arial"/>
        <family val="2"/>
        <charset val="186"/>
      </rPr>
      <t>1</t>
    </r>
    <r>
      <rPr>
        <i/>
        <sz val="8"/>
        <color rgb="FF595959"/>
        <rFont val="Arial"/>
        <family val="2"/>
        <charset val="186"/>
      </rPr>
      <t xml:space="preserve"> Anksčiau skelbta 33,5 % vertė buvo patikslinta pagal pateiktą naujausią informaciją.</t>
    </r>
  </si>
  <si>
    <r>
      <rPr>
        <i/>
        <vertAlign val="superscript"/>
        <sz val="10"/>
        <color rgb="FF595959"/>
        <rFont val="Arial"/>
        <family val="2"/>
        <charset val="186"/>
      </rPr>
      <t>2</t>
    </r>
    <r>
      <rPr>
        <i/>
        <sz val="8"/>
        <color rgb="FF595959"/>
        <rFont val="Arial"/>
        <family val="2"/>
        <charset val="186"/>
      </rPr>
      <t xml:space="preserve"> Vilniaus KJ ir Kauno KJ gali naudoti gamtines dujas jėgainės paleidimui / stabdymui, bandymams ir kt., kurių rezultatų vertės įtrauktos į „Atliekų jėgainės“.</t>
    </r>
  </si>
  <si>
    <t>Tinklų segmento pagrindiniai reguliaciniai rodikliai</t>
  </si>
  <si>
    <r>
      <t>Atidėtoji investicijų dalis dengiama klientų ir elektros įrangos perkėlimai 2022 m.</t>
    </r>
    <r>
      <rPr>
        <vertAlign val="superscript"/>
        <sz val="10"/>
        <color rgb="FF595959"/>
        <rFont val="Arial"/>
        <family val="2"/>
        <charset val="186"/>
      </rPr>
      <t>2</t>
    </r>
  </si>
  <si>
    <r>
      <t>Investicijos</t>
    </r>
    <r>
      <rPr>
        <vertAlign val="superscript"/>
        <sz val="10"/>
        <color rgb="FF595959"/>
        <rFont val="Arial"/>
        <family val="2"/>
        <charset val="186"/>
      </rPr>
      <t>2</t>
    </r>
    <r>
      <rPr>
        <sz val="10"/>
        <color rgb="FF595959"/>
        <rFont val="Arial"/>
        <family val="2"/>
        <charset val="186"/>
      </rPr>
      <t xml:space="preserve"> </t>
    </r>
    <r>
      <rPr>
        <sz val="10"/>
        <color rgb="FFBCBCBC"/>
        <rFont val="Arial"/>
        <family val="2"/>
        <charset val="186"/>
      </rPr>
      <t>AVR</t>
    </r>
  </si>
  <si>
    <t>(6.4 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</si>
</sst>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 #,##0.00_-;\-* #,##0.00_-;_-* &quot;-&quot;??_-;_-@_-"/>
    <numFmt numFmtId="165" formatCode="_-* #,##0.00\ _€_-;\-* #,##0.00\ _€_-;_-* &quot;-&quot;??\ _€_-;_-@_-"/>
    <numFmt numFmtId="166" formatCode="0.0"/>
    <numFmt numFmtId="167" formatCode="#,##0;\(#,##0\)"/>
    <numFmt numFmtId="168" formatCode="#,##0;\(#,##0.\)"/>
    <numFmt numFmtId="169" formatCode="#,##0.0"/>
    <numFmt numFmtId="170" formatCode="0.0%"/>
    <numFmt numFmtId="171" formatCode="#,##0.0;\(#,##0.0\);\-"/>
    <numFmt numFmtId="172" formatCode="#,##0.0%;\(#,##0.0%\);\-\%;@"/>
    <numFmt numFmtId="173" formatCode="#,##0.00;\(#,##0.00\);\-"/>
    <numFmt numFmtId="174" formatCode="#,##0.00;\(#,##0.00\)"/>
    <numFmt numFmtId="175" formatCode="#,##0;\(#,##0\);\-"/>
    <numFmt numFmtId="176" formatCode="[$-409]d/mmm;@"/>
    <numFmt numFmtId="177" formatCode="_-* #,##0_-;\-* #,##0_-;_-* &quot;-&quot;??_-;_-@_-"/>
    <numFmt numFmtId="178" formatCode="#,##0.0;\(#,##0.0\)"/>
    <numFmt numFmtId="179" formatCode="_-* #,##0.0_-;\-* #,##0.0_-;_-* &quot;-&quot;??_-;_-@_-"/>
    <numFmt numFmtId="180" formatCode="_-* #,##0.0\ _€_-;\-* #,##0.0\ _€_-;_-* &quot;-&quot;?\ _€_-;_-@_-"/>
    <numFmt numFmtId="181" formatCode="_-* #,##0.0_-;\-* #,##0.0_-;_-* &quot;-&quot;_-;_-@_-"/>
    <numFmt numFmtId="182" formatCode="#,##0.000;\(#,##0.000\);\-"/>
    <numFmt numFmtId="183" formatCode="#,##0.0%;\(#,##0.0%\)"/>
    <numFmt numFmtId="184" formatCode="#,##0.000;\(#,##0.000\)"/>
  </numFmts>
  <fonts count="107">
    <font>
      <sz val="11"/>
      <color theme="1"/>
      <name val="Calibri"/>
      <family val="2"/>
      <charset val="186"/>
      <scheme val="minor"/>
    </font>
    <font>
      <sz val="11"/>
      <color theme="1"/>
      <name val="Calibri"/>
      <family val="2"/>
      <charset val="186"/>
      <scheme val="minor"/>
    </font>
    <font>
      <sz val="11"/>
      <name val="Calibri"/>
      <family val="2"/>
      <charset val="186"/>
      <scheme val="minor"/>
    </font>
    <font>
      <sz val="18"/>
      <name val="Arial"/>
      <family val="2"/>
      <charset val="186"/>
    </font>
    <font>
      <u/>
      <sz val="11"/>
      <color theme="10"/>
      <name val="Calibri"/>
      <family val="2"/>
      <charset val="186"/>
      <scheme val="minor"/>
    </font>
    <font>
      <sz val="11"/>
      <color theme="1"/>
      <name val="Arial"/>
      <family val="2"/>
      <charset val="186"/>
    </font>
    <font>
      <sz val="12"/>
      <color theme="1"/>
      <name val="Arial"/>
      <family val="2"/>
      <charset val="186"/>
    </font>
    <font>
      <b/>
      <sz val="12"/>
      <color theme="1"/>
      <name val="Arial"/>
      <family val="2"/>
      <charset val="186"/>
    </font>
    <font>
      <i/>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theme="1"/>
      <name val="Tahoma"/>
      <family val="2"/>
    </font>
    <font>
      <sz val="11"/>
      <color indexed="8"/>
      <name val="Calibri"/>
      <family val="2"/>
    </font>
    <font>
      <b/>
      <sz val="10"/>
      <name val="Arial"/>
      <family val="2"/>
      <charset val="186"/>
    </font>
    <font>
      <sz val="10"/>
      <name val="Arial"/>
      <family val="2"/>
      <charset val="186"/>
    </font>
    <font>
      <sz val="8"/>
      <name val="Felbridge DONG Energy Light"/>
      <family val="1"/>
    </font>
    <font>
      <sz val="10"/>
      <color theme="1"/>
      <name val="Calibri"/>
      <family val="2"/>
      <charset val="186"/>
      <scheme val="minor"/>
    </font>
    <font>
      <sz val="10"/>
      <color theme="1"/>
      <name val="Arial"/>
      <family val="2"/>
      <charset val="186"/>
    </font>
    <font>
      <i/>
      <sz val="10"/>
      <color theme="1"/>
      <name val="Arial"/>
      <family val="2"/>
      <charset val="186"/>
    </font>
    <font>
      <b/>
      <i/>
      <sz val="10"/>
      <color rgb="FFFFFFFF"/>
      <name val="Arial"/>
      <family val="2"/>
      <charset val="186"/>
    </font>
    <font>
      <b/>
      <i/>
      <sz val="10"/>
      <color rgb="FF00D3B7"/>
      <name val="Arial"/>
      <family val="2"/>
      <charset val="186"/>
    </font>
    <font>
      <sz val="10"/>
      <name val="Calibri"/>
      <family val="2"/>
      <charset val="186"/>
      <scheme val="minor"/>
    </font>
    <font>
      <b/>
      <sz val="10"/>
      <color theme="1"/>
      <name val="Arial"/>
      <family val="2"/>
      <charset val="186"/>
    </font>
    <font>
      <i/>
      <sz val="10"/>
      <name val="Arial"/>
      <family val="2"/>
      <charset val="186"/>
    </font>
    <font>
      <sz val="10"/>
      <color theme="9"/>
      <name val="Arial"/>
      <family val="2"/>
      <charset val="186"/>
    </font>
    <font>
      <b/>
      <sz val="10"/>
      <color theme="1"/>
      <name val="Calibri"/>
      <family val="2"/>
      <charset val="186"/>
      <scheme val="minor"/>
    </font>
    <font>
      <sz val="10"/>
      <color rgb="FFBCBCBC"/>
      <name val="Arial"/>
      <family val="2"/>
      <charset val="186"/>
    </font>
    <font>
      <i/>
      <sz val="10"/>
      <color theme="1"/>
      <name val="Calibri"/>
      <family val="2"/>
      <charset val="186"/>
      <scheme val="minor"/>
    </font>
    <font>
      <b/>
      <sz val="10"/>
      <color theme="9"/>
      <name val="Arial"/>
      <family val="2"/>
      <charset val="186"/>
    </font>
    <font>
      <i/>
      <sz val="10"/>
      <color theme="9"/>
      <name val="Arial"/>
      <family val="2"/>
      <charset val="186"/>
    </font>
    <font>
      <sz val="14"/>
      <name val="Calibri"/>
      <family val="2"/>
      <charset val="186"/>
      <scheme val="minor"/>
    </font>
    <font>
      <sz val="14"/>
      <color theme="1"/>
      <name val="Arial"/>
      <family val="2"/>
      <charset val="186"/>
    </font>
    <font>
      <i/>
      <sz val="8"/>
      <color rgb="FF595959"/>
      <name val="Arial"/>
      <family val="2"/>
      <charset val="186"/>
    </font>
    <font>
      <sz val="14"/>
      <color rgb="FF595959"/>
      <name val="Arial"/>
      <family val="2"/>
      <charset val="186"/>
    </font>
    <font>
      <b/>
      <sz val="14"/>
      <color rgb="FF595959"/>
      <name val="Arial"/>
      <family val="2"/>
      <charset val="186"/>
    </font>
    <font>
      <u/>
      <sz val="14"/>
      <color rgb="FF595959"/>
      <name val="Arial"/>
      <family val="2"/>
      <charset val="186"/>
    </font>
    <font>
      <i/>
      <sz val="14"/>
      <color rgb="FF595959"/>
      <name val="Arial"/>
      <family val="2"/>
      <charset val="186"/>
    </font>
    <font>
      <i/>
      <sz val="12"/>
      <color rgb="FF595959"/>
      <name val="Arial"/>
      <family val="2"/>
      <charset val="186"/>
    </font>
    <font>
      <b/>
      <i/>
      <sz val="10"/>
      <color theme="7"/>
      <name val="Arial"/>
      <family val="2"/>
      <charset val="186"/>
    </font>
    <font>
      <b/>
      <sz val="10"/>
      <color theme="7"/>
      <name val="Arial"/>
      <family val="2"/>
      <charset val="186"/>
    </font>
    <font>
      <b/>
      <i/>
      <sz val="10"/>
      <color theme="9"/>
      <name val="Arial"/>
      <family val="2"/>
      <charset val="186"/>
    </font>
    <font>
      <sz val="10"/>
      <color theme="7"/>
      <name val="Arial"/>
      <family val="2"/>
      <charset val="186"/>
    </font>
    <font>
      <b/>
      <sz val="10"/>
      <color rgb="FF3B4956"/>
      <name val="Arial"/>
      <family val="2"/>
      <charset val="186"/>
    </font>
    <font>
      <sz val="10"/>
      <color rgb="FF12496F"/>
      <name val="Arial"/>
      <family val="2"/>
      <charset val="186"/>
    </font>
    <font>
      <sz val="10"/>
      <color rgb="FF3B4956"/>
      <name val="Arial"/>
      <family val="2"/>
      <charset val="186"/>
    </font>
    <font>
      <sz val="10"/>
      <color rgb="FFFF0000"/>
      <name val="Arial"/>
      <family val="2"/>
      <charset val="186"/>
    </font>
    <font>
      <b/>
      <sz val="10"/>
      <color rgb="FF12496F"/>
      <name val="Arial"/>
      <family val="2"/>
      <charset val="186"/>
    </font>
    <font>
      <sz val="8"/>
      <color rgb="FF595959"/>
      <name val="Arial"/>
      <family val="2"/>
      <charset val="186"/>
    </font>
    <font>
      <sz val="10"/>
      <color theme="3"/>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u/>
      <sz val="11"/>
      <color theme="10"/>
      <name val="Arial"/>
      <family val="2"/>
      <charset val="186"/>
    </font>
    <font>
      <i/>
      <sz val="8"/>
      <color theme="9"/>
      <name val="Arial"/>
      <family val="2"/>
      <charset val="186"/>
    </font>
    <font>
      <sz val="10"/>
      <color theme="1"/>
      <name val="Arial"/>
      <family val="2"/>
      <charset val="186"/>
    </font>
    <font>
      <sz val="10"/>
      <color theme="0" tint="-0.249977111117893"/>
      <name val="Arial"/>
      <family val="2"/>
      <charset val="186"/>
    </font>
    <font>
      <sz val="10"/>
      <color theme="2" tint="-0.34998626667073579"/>
      <name val="Arial"/>
      <family val="2"/>
      <charset val="186"/>
    </font>
    <font>
      <vertAlign val="superscript"/>
      <sz val="10"/>
      <color rgb="FF595959"/>
      <name val="Arial"/>
      <family val="2"/>
      <charset val="186"/>
    </font>
    <font>
      <b/>
      <vertAlign val="superscript"/>
      <sz val="10"/>
      <color rgb="FF595959"/>
      <name val="Arial"/>
      <family val="2"/>
      <charset val="186"/>
    </font>
    <font>
      <i/>
      <vertAlign val="superscript"/>
      <sz val="8"/>
      <color rgb="FF595959"/>
      <name val="Arial"/>
      <family val="2"/>
      <charset val="186"/>
    </font>
    <font>
      <b/>
      <sz val="10"/>
      <color rgb="FF00B050"/>
      <name val="Arial"/>
      <family val="2"/>
      <charset val="186"/>
    </font>
    <font>
      <b/>
      <vertAlign val="superscript"/>
      <sz val="10"/>
      <color rgb="FFFFFFFF"/>
      <name val="Arial"/>
      <family val="2"/>
      <charset val="186"/>
    </font>
    <font>
      <sz val="10"/>
      <color theme="1"/>
      <name val="Arial"/>
      <family val="2"/>
      <charset val="186"/>
    </font>
    <font>
      <b/>
      <sz val="10"/>
      <color rgb="FFFF0000"/>
      <name val="Arial"/>
      <family val="2"/>
      <charset val="186"/>
    </font>
    <font>
      <b/>
      <sz val="10"/>
      <color rgb="FF928DF2"/>
      <name val="Arial"/>
      <family val="2"/>
      <charset val="186"/>
    </font>
    <font>
      <i/>
      <sz val="10"/>
      <color theme="0" tint="-0.34998626667073579"/>
      <name val="Arial"/>
      <family val="2"/>
      <charset val="186"/>
    </font>
    <font>
      <i/>
      <sz val="10"/>
      <color rgb="FFBCBCBC"/>
      <name val="Arial"/>
      <family val="2"/>
      <charset val="186"/>
    </font>
    <font>
      <i/>
      <sz val="10"/>
      <color theme="2" tint="-0.34998626667073579"/>
      <name val="Arial"/>
      <family val="2"/>
      <charset val="186"/>
    </font>
    <font>
      <i/>
      <sz val="10"/>
      <color theme="2" tint="-0.249977111117893"/>
      <name val="Arial"/>
      <family val="2"/>
      <charset val="186"/>
    </font>
    <font>
      <i/>
      <sz val="10"/>
      <color theme="0" tint="-0.249977111117893"/>
      <name val="Arial"/>
      <family val="2"/>
      <charset val="186"/>
    </font>
    <font>
      <sz val="8"/>
      <name val="Calibri"/>
      <family val="2"/>
      <charset val="186"/>
      <scheme val="minor"/>
    </font>
    <font>
      <i/>
      <sz val="8"/>
      <color rgb="FF5B5B5B"/>
      <name val="Arial"/>
      <family val="2"/>
      <charset val="186"/>
    </font>
    <font>
      <b/>
      <vertAlign val="superscript"/>
      <sz val="10"/>
      <color theme="7"/>
      <name val="Arial"/>
      <family val="2"/>
      <charset val="186"/>
    </font>
    <font>
      <b/>
      <i/>
      <vertAlign val="superscript"/>
      <sz val="10"/>
      <color theme="7"/>
      <name val="Arial"/>
      <family val="2"/>
      <charset val="186"/>
    </font>
    <font>
      <vertAlign val="superscript"/>
      <sz val="8"/>
      <color rgb="FF595959"/>
      <name val="Arial"/>
      <family val="2"/>
      <charset val="186"/>
    </font>
    <font>
      <i/>
      <vertAlign val="superscript"/>
      <sz val="6.4"/>
      <color rgb="FF595959"/>
      <name val="Arial"/>
      <family val="2"/>
      <charset val="186"/>
    </font>
    <font>
      <i/>
      <vertAlign val="superscript"/>
      <sz val="6.4"/>
      <color theme="9"/>
      <name val="Arial"/>
      <family val="2"/>
      <charset val="186"/>
    </font>
    <font>
      <i/>
      <sz val="8"/>
      <color rgb="FF595959"/>
      <name val="Arial"/>
      <family val="2"/>
      <charset val="186"/>
    </font>
    <font>
      <sz val="10"/>
      <color theme="1"/>
      <name val="Arial"/>
      <family val="2"/>
      <charset val="186"/>
    </font>
    <font>
      <b/>
      <sz val="10"/>
      <name val="Arial"/>
      <family val="2"/>
      <charset val="186"/>
    </font>
    <font>
      <sz val="10"/>
      <name val="Arial"/>
      <family val="2"/>
      <charset val="186"/>
    </font>
    <font>
      <b/>
      <i/>
      <sz val="10"/>
      <color theme="9"/>
      <name val="Arial"/>
      <family val="2"/>
      <charset val="186"/>
    </font>
    <font>
      <b/>
      <sz val="10"/>
      <color theme="9"/>
      <name val="Arial"/>
      <family val="2"/>
      <charset val="186"/>
    </font>
    <font>
      <i/>
      <sz val="10"/>
      <color theme="9"/>
      <name val="Arial"/>
      <family val="2"/>
      <charset val="186"/>
    </font>
    <font>
      <sz val="10"/>
      <color theme="9"/>
      <name val="Arial"/>
      <family val="2"/>
      <charset val="186"/>
    </font>
    <font>
      <sz val="10"/>
      <color rgb="FF595959"/>
      <name val="Arial"/>
      <family val="2"/>
      <charset val="186"/>
    </font>
    <font>
      <b/>
      <sz val="10"/>
      <color rgb="FF595959"/>
      <name val="Arial"/>
      <family val="2"/>
      <charset val="186"/>
    </font>
    <font>
      <b/>
      <i/>
      <sz val="10"/>
      <color rgb="FF595959"/>
      <name val="Arial"/>
      <family val="2"/>
      <charset val="186"/>
    </font>
    <font>
      <b/>
      <sz val="10"/>
      <color theme="1"/>
      <name val="Arial"/>
      <family val="2"/>
      <charset val="186"/>
    </font>
    <font>
      <b/>
      <sz val="10"/>
      <color rgb="FFFFFFFF"/>
      <name val="Arial"/>
      <family val="2"/>
      <charset val="186"/>
    </font>
    <font>
      <i/>
      <vertAlign val="superscript"/>
      <sz val="10"/>
      <color rgb="FF595959"/>
      <name val="Arial"/>
      <family val="2"/>
      <charset val="186"/>
    </font>
    <font>
      <i/>
      <sz val="10"/>
      <color rgb="FF595959"/>
      <name val="Arial"/>
      <family val="2"/>
      <charset val="186"/>
    </font>
    <font>
      <vertAlign val="superscript"/>
      <sz val="10"/>
      <color theme="9"/>
      <name val="Arial"/>
      <family val="2"/>
      <charset val="186"/>
    </font>
    <font>
      <i/>
      <sz val="10"/>
      <color theme="1"/>
      <name val="Arial"/>
      <family val="2"/>
      <charset val="186"/>
    </font>
    <font>
      <vertAlign val="superscript"/>
      <sz val="9"/>
      <color rgb="FF595959"/>
      <name val="Arial"/>
      <family val="2"/>
      <charset val="186"/>
    </font>
    <font>
      <sz val="9"/>
      <color rgb="FF595959"/>
      <name val="Arial"/>
      <family val="2"/>
      <charset val="186"/>
    </font>
    <font>
      <i/>
      <vertAlign val="superscript"/>
      <sz val="10"/>
      <color rgb="FF5B5B5B"/>
      <name val="Arial"/>
      <family val="2"/>
      <charset val="186"/>
    </font>
    <font>
      <sz val="10"/>
      <color theme="9"/>
      <name val="Arial"/>
    </font>
  </fonts>
  <fills count="1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2"/>
        <bgColor indexed="64"/>
      </patternFill>
    </fill>
    <fill>
      <patternFill patternType="solid">
        <fgColor theme="2" tint="-4.9989318521683403E-2"/>
        <bgColor indexed="64"/>
      </patternFill>
    </fill>
    <fill>
      <patternFill patternType="solid">
        <fgColor rgb="FF00D3B7"/>
        <bgColor indexed="64"/>
      </patternFill>
    </fill>
    <fill>
      <patternFill patternType="solid">
        <fgColor theme="5"/>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8DF2"/>
        <bgColor indexed="64"/>
      </patternFill>
    </fill>
    <fill>
      <patternFill patternType="solid">
        <fgColor rgb="FFFFFFFF"/>
        <bgColor rgb="FF000000"/>
      </patternFill>
    </fill>
    <fill>
      <patternFill patternType="solid">
        <fgColor rgb="FFFFFFFF"/>
        <bgColor indexed="64"/>
      </patternFill>
    </fill>
  </fills>
  <borders count="52">
    <border>
      <left/>
      <right/>
      <top/>
      <bottom/>
      <diagonal/>
    </border>
    <border>
      <left/>
      <right/>
      <top style="thin">
        <color rgb="FF00D3B7"/>
      </top>
      <bottom/>
      <diagonal/>
    </border>
    <border>
      <left/>
      <right/>
      <top/>
      <bottom style="thin">
        <color rgb="FFB1B3B6"/>
      </bottom>
      <diagonal/>
    </border>
    <border>
      <left/>
      <right/>
      <top style="medium">
        <color indexed="64"/>
      </top>
      <bottom/>
      <diagonal/>
    </border>
    <border>
      <left/>
      <right/>
      <top/>
      <bottom style="medium">
        <color rgb="FF595959"/>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top/>
      <bottom style="thin">
        <color theme="2" tint="-0.1499679555650502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6795556505021"/>
      </top>
      <bottom style="medium">
        <color theme="7"/>
      </bottom>
      <diagonal/>
    </border>
    <border>
      <left/>
      <right/>
      <top/>
      <bottom style="medium">
        <color theme="7"/>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medium">
        <color theme="7"/>
      </top>
      <bottom style="medium">
        <color theme="7"/>
      </bottom>
      <diagonal/>
    </border>
    <border>
      <left/>
      <right/>
      <top style="thin">
        <color theme="2" tint="-0.14999847407452621"/>
      </top>
      <bottom style="medium">
        <color theme="7"/>
      </bottom>
      <diagonal/>
    </border>
    <border>
      <left/>
      <right/>
      <top style="thin">
        <color theme="2" tint="-0.14999847407452621"/>
      </top>
      <bottom/>
      <diagonal/>
    </border>
    <border>
      <left/>
      <right/>
      <top style="medium">
        <color theme="7"/>
      </top>
      <bottom style="thin">
        <color theme="2" tint="-0.14996795556505021"/>
      </bottom>
      <diagonal/>
    </border>
    <border>
      <left/>
      <right/>
      <top style="thin">
        <color theme="2" tint="-0.14996795556505021"/>
      </top>
      <bottom style="thin">
        <color theme="2" tint="-0.14999847407452621"/>
      </bottom>
      <diagonal/>
    </border>
    <border>
      <left/>
      <right/>
      <top/>
      <bottom style="medium">
        <color indexed="64"/>
      </bottom>
      <diagonal/>
    </border>
    <border>
      <left/>
      <right/>
      <top/>
      <bottom style="thin">
        <color rgb="FF3A9CDE"/>
      </bottom>
      <diagonal/>
    </border>
    <border>
      <left/>
      <right/>
      <top style="medium">
        <color rgb="FF00D3B7"/>
      </top>
      <bottom style="medium">
        <color rgb="FF00D3B7"/>
      </bottom>
      <diagonal/>
    </border>
    <border>
      <left/>
      <right/>
      <top style="thin">
        <color rgb="FF00D3B7"/>
      </top>
      <bottom style="thin">
        <color rgb="FF00D3B7"/>
      </bottom>
      <diagonal/>
    </border>
    <border>
      <left/>
      <right/>
      <top style="medium">
        <color rgb="FF00D3B7"/>
      </top>
      <bottom style="thin">
        <color rgb="FF00D3B7"/>
      </bottom>
      <diagonal/>
    </border>
    <border>
      <left/>
      <right/>
      <top/>
      <bottom style="thin">
        <color theme="0"/>
      </bottom>
      <diagonal/>
    </border>
    <border>
      <left/>
      <right/>
      <top/>
      <bottom style="dashed">
        <color theme="0"/>
      </bottom>
      <diagonal/>
    </border>
    <border>
      <left style="dashed">
        <color theme="0"/>
      </left>
      <right/>
      <top/>
      <bottom style="dashed">
        <color theme="0"/>
      </bottom>
      <diagonal/>
    </border>
    <border>
      <left/>
      <right/>
      <top/>
      <bottom style="medium">
        <color rgb="FF00D3B7"/>
      </bottom>
      <diagonal/>
    </border>
    <border>
      <left style="dashed">
        <color theme="0"/>
      </left>
      <right/>
      <top style="dashed">
        <color theme="0"/>
      </top>
      <bottom/>
      <diagonal/>
    </border>
    <border>
      <left/>
      <right/>
      <top style="dashed">
        <color theme="0"/>
      </top>
      <bottom style="medium">
        <color rgb="FF00D3B7"/>
      </bottom>
      <diagonal/>
    </border>
    <border>
      <left/>
      <right/>
      <top/>
      <bottom style="thin">
        <color rgb="FF00D3B7"/>
      </bottom>
      <diagonal/>
    </border>
    <border>
      <left/>
      <right/>
      <top style="dashed">
        <color theme="0"/>
      </top>
      <bottom/>
      <diagonal/>
    </border>
    <border>
      <left/>
      <right/>
      <top style="thin">
        <color rgb="FF00D3B7"/>
      </top>
      <bottom style="medium">
        <color rgb="FF00D3B7"/>
      </bottom>
      <diagonal/>
    </border>
    <border>
      <left/>
      <right/>
      <top/>
      <bottom style="thin">
        <color theme="9" tint="0.79998168889431442"/>
      </bottom>
      <diagonal/>
    </border>
    <border>
      <left/>
      <right/>
      <top/>
      <bottom style="medium">
        <color rgb="FF928DF2"/>
      </bottom>
      <diagonal/>
    </border>
    <border>
      <left/>
      <right/>
      <top style="medium">
        <color rgb="FF00D3B7"/>
      </top>
      <bottom/>
      <diagonal/>
    </border>
    <border>
      <left style="medium">
        <color theme="7"/>
      </left>
      <right/>
      <top style="medium">
        <color theme="7"/>
      </top>
      <bottom style="medium">
        <color theme="7"/>
      </bottom>
      <diagonal/>
    </border>
    <border>
      <left/>
      <right/>
      <top/>
      <bottom style="medium">
        <color rgb="FFDDDDDD"/>
      </bottom>
      <diagonal/>
    </border>
    <border>
      <left/>
      <right/>
      <top style="medium">
        <color theme="7"/>
      </top>
      <bottom/>
      <diagonal/>
    </border>
    <border>
      <left/>
      <right/>
      <top style="thin">
        <color theme="2" tint="-0.14996795556505021"/>
      </top>
      <bottom style="thin">
        <color theme="2" tint="-0.14993743705557422"/>
      </bottom>
      <diagonal/>
    </border>
    <border>
      <left/>
      <right/>
      <top style="thin">
        <color theme="9" tint="0.79998168889431442"/>
      </top>
      <bottom style="thin">
        <color theme="9" tint="0.79998168889431442"/>
      </bottom>
      <diagonal/>
    </border>
    <border>
      <left/>
      <right/>
      <top style="medium">
        <color theme="7"/>
      </top>
      <bottom style="thin">
        <color theme="2" tint="-0.14999847407452621"/>
      </bottom>
      <diagonal/>
    </border>
    <border>
      <left/>
      <right/>
      <top/>
      <bottom style="medium">
        <color theme="0"/>
      </bottom>
      <diagonal/>
    </border>
    <border>
      <left/>
      <right/>
      <top style="thin">
        <color theme="2" tint="-0.24994659260841701"/>
      </top>
      <bottom/>
      <diagonal/>
    </border>
    <border>
      <left style="thin">
        <color theme="2" tint="-0.14999847407452621"/>
      </left>
      <right/>
      <top style="thin">
        <color theme="2" tint="-0.14999847407452621"/>
      </top>
      <bottom style="thin">
        <color theme="2" tint="-0.14999847407452621"/>
      </bottom>
      <diagonal/>
    </border>
    <border>
      <left/>
      <right style="thin">
        <color theme="2" tint="-0.14999847407452621"/>
      </right>
      <top style="thin">
        <color theme="2" tint="-0.14999847407452621"/>
      </top>
      <bottom style="thin">
        <color theme="2" tint="-0.14999847407452621"/>
      </bottom>
      <diagonal/>
    </border>
    <border>
      <left/>
      <right/>
      <top/>
      <bottom style="medium">
        <color theme="1"/>
      </bottom>
      <diagonal/>
    </border>
    <border>
      <left/>
      <right/>
      <top style="thin">
        <color theme="2" tint="-0.24994659260841701"/>
      </top>
      <bottom style="thin">
        <color theme="2" tint="-0.249977111117893"/>
      </bottom>
      <diagonal/>
    </border>
    <border>
      <left/>
      <right/>
      <top style="thin">
        <color theme="9" tint="0.79998168889431442"/>
      </top>
      <bottom style="thin">
        <color theme="2" tint="-0.14999847407452621"/>
      </bottom>
      <diagonal/>
    </border>
    <border>
      <left style="thin">
        <color theme="7"/>
      </left>
      <right/>
      <top style="medium">
        <color theme="7"/>
      </top>
      <bottom style="medium">
        <color theme="7"/>
      </bottom>
      <diagonal/>
    </border>
    <border>
      <left/>
      <right style="medium">
        <color theme="7"/>
      </right>
      <top style="medium">
        <color theme="7"/>
      </top>
      <bottom style="medium">
        <color theme="7"/>
      </bottom>
      <diagonal/>
    </border>
    <border>
      <left style="thin">
        <color theme="7"/>
      </left>
      <right/>
      <top/>
      <bottom style="medium">
        <color theme="7"/>
      </bottom>
      <diagonal/>
    </border>
  </borders>
  <cellStyleXfs count="23">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6" fillId="0" borderId="0"/>
    <xf numFmtId="165"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164" fontId="16" fillId="0" borderId="0" applyFont="0" applyFill="0" applyBorder="0" applyAlignment="0" applyProtection="0"/>
    <xf numFmtId="0" fontId="18" fillId="0" borderId="0"/>
    <xf numFmtId="0" fontId="16" fillId="0" borderId="0"/>
    <xf numFmtId="164" fontId="18" fillId="0" borderId="0" applyFont="0" applyFill="0" applyBorder="0" applyAlignment="0" applyProtection="0"/>
    <xf numFmtId="164" fontId="20"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7" fontId="23" fillId="0" borderId="2">
      <alignment horizontal="right" wrapText="1"/>
    </xf>
    <xf numFmtId="168" fontId="23" fillId="0" borderId="2">
      <alignment horizontal="left" wrapText="1"/>
    </xf>
    <xf numFmtId="164" fontId="1" fillId="0" borderId="0" applyFont="0" applyFill="0" applyBorder="0" applyAlignment="0" applyProtection="0"/>
    <xf numFmtId="164" fontId="16"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882">
    <xf numFmtId="0" fontId="0" fillId="0" borderId="0" xfId="0"/>
    <xf numFmtId="0" fontId="2" fillId="2" borderId="0" xfId="0" applyFont="1" applyFill="1"/>
    <xf numFmtId="0" fontId="3" fillId="2" borderId="0" xfId="0" applyFont="1" applyFill="1"/>
    <xf numFmtId="0" fontId="0" fillId="2" borderId="0" xfId="0" applyFill="1"/>
    <xf numFmtId="0" fontId="5" fillId="2" borderId="0" xfId="0" applyFont="1" applyFill="1"/>
    <xf numFmtId="0" fontId="5" fillId="2" borderId="0" xfId="0" applyFont="1" applyFill="1" applyAlignment="1">
      <alignment horizontal="left" vertical="center"/>
    </xf>
    <xf numFmtId="0" fontId="6" fillId="2" borderId="0" xfId="0" applyFont="1" applyFill="1"/>
    <xf numFmtId="0" fontId="8" fillId="2" borderId="0" xfId="0" applyFont="1" applyFill="1" applyAlignment="1">
      <alignment vertical="center"/>
    </xf>
    <xf numFmtId="0" fontId="9" fillId="2" borderId="0" xfId="0" applyFont="1" applyFill="1" applyAlignment="1">
      <alignment horizontal="right" vertical="center"/>
    </xf>
    <xf numFmtId="0" fontId="24" fillId="0" borderId="0" xfId="0" applyFont="1"/>
    <xf numFmtId="0" fontId="25" fillId="2" borderId="0" xfId="0" applyFont="1" applyFill="1"/>
    <xf numFmtId="0" fontId="24" fillId="2" borderId="0" xfId="0" applyFont="1" applyFill="1"/>
    <xf numFmtId="0" fontId="26" fillId="2" borderId="0" xfId="0" applyFont="1" applyFill="1"/>
    <xf numFmtId="0" fontId="28" fillId="2" borderId="0" xfId="0" applyFont="1" applyFill="1"/>
    <xf numFmtId="0" fontId="26" fillId="2" borderId="0" xfId="0" applyFont="1" applyFill="1" applyAlignment="1">
      <alignment vertical="center"/>
    </xf>
    <xf numFmtId="0" fontId="29" fillId="2" borderId="0" xfId="0" applyFont="1" applyFill="1"/>
    <xf numFmtId="0" fontId="30" fillId="2" borderId="0" xfId="0" applyFont="1" applyFill="1" applyAlignment="1">
      <alignment horizontal="left" vertical="center"/>
    </xf>
    <xf numFmtId="0" fontId="31" fillId="2" borderId="0" xfId="0" applyFont="1" applyFill="1" applyAlignment="1">
      <alignment vertical="center"/>
    </xf>
    <xf numFmtId="0" fontId="33" fillId="2" borderId="0" xfId="0" applyFont="1" applyFill="1"/>
    <xf numFmtId="0" fontId="35" fillId="2" borderId="0" xfId="0" applyFont="1" applyFill="1"/>
    <xf numFmtId="0" fontId="24" fillId="2" borderId="0" xfId="0" applyFont="1" applyFill="1" applyAlignment="1">
      <alignment horizontal="left"/>
    </xf>
    <xf numFmtId="0" fontId="24" fillId="2" borderId="0" xfId="0" applyFont="1" applyFill="1" applyAlignment="1">
      <alignment horizontal="center"/>
    </xf>
    <xf numFmtId="0" fontId="38" fillId="2" borderId="0" xfId="0" applyFont="1" applyFill="1"/>
    <xf numFmtId="0" fontId="6" fillId="2" borderId="0" xfId="0" applyFont="1" applyFill="1" applyAlignment="1">
      <alignment horizontal="left" vertical="center"/>
    </xf>
    <xf numFmtId="0" fontId="39" fillId="2" borderId="0" xfId="0" applyFont="1" applyFill="1"/>
    <xf numFmtId="0" fontId="30" fillId="2" borderId="0" xfId="0" applyFont="1" applyFill="1" applyAlignment="1">
      <alignment horizontal="left" vertical="center" wrapText="1"/>
    </xf>
    <xf numFmtId="0" fontId="25" fillId="2" borderId="0" xfId="0" applyFont="1" applyFill="1" applyAlignment="1">
      <alignment wrapText="1"/>
    </xf>
    <xf numFmtId="0" fontId="24" fillId="2" borderId="0" xfId="0" applyFont="1" applyFill="1" applyAlignment="1">
      <alignment wrapText="1"/>
    </xf>
    <xf numFmtId="0" fontId="25" fillId="2" borderId="0" xfId="0" applyFont="1" applyFill="1" applyAlignment="1">
      <alignment vertical="center"/>
    </xf>
    <xf numFmtId="0" fontId="22" fillId="2" borderId="0" xfId="0" applyFont="1" applyFill="1"/>
    <xf numFmtId="0" fontId="30" fillId="2" borderId="0" xfId="0" applyFont="1" applyFill="1"/>
    <xf numFmtId="0" fontId="40" fillId="0" borderId="0" xfId="0" applyFont="1"/>
    <xf numFmtId="0" fontId="12" fillId="2" borderId="0" xfId="0" applyFont="1" applyFill="1" applyAlignment="1">
      <alignment horizontal="left" vertical="center" wrapText="1"/>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30" fillId="2" borderId="0" xfId="0" applyFont="1" applyFill="1" applyAlignment="1">
      <alignment horizontal="center" vertical="center"/>
    </xf>
    <xf numFmtId="0" fontId="15" fillId="2" borderId="0" xfId="0" applyFont="1" applyFill="1" applyAlignment="1">
      <alignment wrapText="1"/>
    </xf>
    <xf numFmtId="0" fontId="7" fillId="2" borderId="0" xfId="0" applyFont="1" applyFill="1" applyAlignment="1">
      <alignment horizontal="left" vertical="center"/>
    </xf>
    <xf numFmtId="0" fontId="41" fillId="2" borderId="0" xfId="0" applyFont="1" applyFill="1"/>
    <xf numFmtId="0" fontId="42" fillId="2" borderId="0" xfId="0" applyFont="1" applyFill="1" applyAlignment="1">
      <alignment horizontal="left" vertical="center"/>
    </xf>
    <xf numFmtId="0" fontId="42" fillId="2" borderId="4" xfId="0" applyFont="1" applyFill="1" applyBorder="1" applyAlignment="1">
      <alignment horizontal="left" vertical="center"/>
    </xf>
    <xf numFmtId="0" fontId="6" fillId="2" borderId="4" xfId="0" applyFont="1" applyFill="1" applyBorder="1" applyAlignment="1">
      <alignment horizontal="left" vertical="center"/>
    </xf>
    <xf numFmtId="0" fontId="44" fillId="2" borderId="0" xfId="0" applyFont="1" applyFill="1" applyAlignment="1">
      <alignment horizontal="left" vertical="center"/>
    </xf>
    <xf numFmtId="0" fontId="41" fillId="2" borderId="0" xfId="0" applyFont="1" applyFill="1" applyAlignment="1">
      <alignment horizontal="left" vertical="center"/>
    </xf>
    <xf numFmtId="0" fontId="45" fillId="2" borderId="0" xfId="0" applyFont="1" applyFill="1" applyAlignment="1">
      <alignment vertical="center"/>
    </xf>
    <xf numFmtId="0" fontId="46" fillId="2" borderId="0" xfId="0" applyFont="1" applyFill="1" applyAlignment="1">
      <alignment wrapText="1"/>
    </xf>
    <xf numFmtId="0" fontId="25" fillId="0" borderId="0" xfId="0" applyFont="1" applyAlignment="1">
      <alignment vertical="center"/>
    </xf>
    <xf numFmtId="0" fontId="11" fillId="3" borderId="0" xfId="0" applyFont="1" applyFill="1" applyAlignment="1">
      <alignment horizontal="right" vertical="center" wrapText="1"/>
    </xf>
    <xf numFmtId="0" fontId="11" fillId="3" borderId="0" xfId="0" applyFont="1" applyFill="1" applyAlignment="1">
      <alignment horizontal="center" vertical="center"/>
    </xf>
    <xf numFmtId="0" fontId="11" fillId="3" borderId="0" xfId="0" applyFont="1" applyFill="1" applyAlignment="1">
      <alignment horizontal="right" vertical="center"/>
    </xf>
    <xf numFmtId="0" fontId="9" fillId="4" borderId="5" xfId="0" applyFont="1" applyFill="1" applyBorder="1" applyAlignment="1">
      <alignment horizontal="left" vertical="center" wrapText="1"/>
    </xf>
    <xf numFmtId="0" fontId="9" fillId="4" borderId="5" xfId="0" applyFont="1" applyFill="1" applyBorder="1" applyAlignment="1">
      <alignment horizontal="center" vertical="center"/>
    </xf>
    <xf numFmtId="171" fontId="32" fillId="4" borderId="5" xfId="14" applyNumberFormat="1" applyFont="1" applyFill="1" applyBorder="1" applyAlignment="1">
      <alignment horizontal="right" vertical="center"/>
    </xf>
    <xf numFmtId="0" fontId="9" fillId="4" borderId="6" xfId="0" applyFont="1" applyFill="1" applyBorder="1" applyAlignment="1">
      <alignment horizontal="left" vertical="center" wrapText="1"/>
    </xf>
    <xf numFmtId="0" fontId="9" fillId="4" borderId="6" xfId="0" applyFont="1" applyFill="1" applyBorder="1" applyAlignment="1">
      <alignment horizontal="center" vertical="center"/>
    </xf>
    <xf numFmtId="171" fontId="32" fillId="4" borderId="6" xfId="14" applyNumberFormat="1" applyFont="1" applyFill="1" applyBorder="1" applyAlignment="1">
      <alignment horizontal="right" vertical="center"/>
    </xf>
    <xf numFmtId="172" fontId="32" fillId="4" borderId="6" xfId="14" applyNumberFormat="1" applyFont="1" applyFill="1" applyBorder="1" applyAlignment="1">
      <alignment horizontal="right" vertical="center"/>
    </xf>
    <xf numFmtId="0" fontId="9" fillId="4" borderId="7" xfId="0" applyFont="1" applyFill="1" applyBorder="1" applyAlignment="1">
      <alignment horizontal="left" vertical="center" wrapText="1"/>
    </xf>
    <xf numFmtId="0" fontId="9" fillId="4" borderId="7" xfId="0" applyFont="1" applyFill="1" applyBorder="1" applyAlignment="1">
      <alignment horizontal="center" vertical="center"/>
    </xf>
    <xf numFmtId="171" fontId="32" fillId="5" borderId="7" xfId="14" applyNumberFormat="1" applyFont="1" applyFill="1" applyBorder="1" applyAlignment="1">
      <alignment horizontal="right" vertical="center"/>
    </xf>
    <xf numFmtId="171" fontId="32" fillId="4" borderId="7" xfId="14" applyNumberFormat="1" applyFont="1" applyFill="1" applyBorder="1" applyAlignment="1">
      <alignment horizontal="right" vertical="center"/>
    </xf>
    <xf numFmtId="0" fontId="9" fillId="4" borderId="8" xfId="0" applyFont="1" applyFill="1" applyBorder="1" applyAlignment="1">
      <alignment horizontal="left" vertical="center" wrapText="1"/>
    </xf>
    <xf numFmtId="171" fontId="32" fillId="5" borderId="8" xfId="14" applyNumberFormat="1" applyFont="1" applyFill="1" applyBorder="1" applyAlignment="1">
      <alignment horizontal="right" vertical="center"/>
    </xf>
    <xf numFmtId="171" fontId="32" fillId="4" borderId="8" xfId="14" applyNumberFormat="1" applyFont="1" applyFill="1" applyBorder="1" applyAlignment="1">
      <alignment horizontal="right" vertical="center"/>
    </xf>
    <xf numFmtId="0" fontId="9" fillId="4" borderId="8" xfId="0" applyFont="1" applyFill="1" applyBorder="1" applyAlignment="1">
      <alignment horizontal="right" vertical="center"/>
    </xf>
    <xf numFmtId="0" fontId="27" fillId="3" borderId="0" xfId="0" applyFont="1" applyFill="1" applyAlignment="1">
      <alignment horizontal="right" vertical="center" wrapText="1"/>
    </xf>
    <xf numFmtId="0" fontId="12" fillId="2" borderId="4" xfId="0" applyFont="1" applyFill="1" applyBorder="1" applyAlignment="1">
      <alignment horizontal="left" vertical="center"/>
    </xf>
    <xf numFmtId="0" fontId="13" fillId="2" borderId="0" xfId="0" applyFont="1" applyFill="1" applyAlignment="1">
      <alignment vertical="center" wrapText="1"/>
    </xf>
    <xf numFmtId="0" fontId="27" fillId="3" borderId="0" xfId="0" applyFont="1" applyFill="1" applyAlignment="1">
      <alignment horizontal="right" vertical="center"/>
    </xf>
    <xf numFmtId="0" fontId="9" fillId="4" borderId="7" xfId="0" applyFont="1" applyFill="1" applyBorder="1" applyAlignment="1">
      <alignment horizontal="right" vertical="center"/>
    </xf>
    <xf numFmtId="171" fontId="37" fillId="4" borderId="7" xfId="14" applyNumberFormat="1" applyFont="1" applyFill="1" applyBorder="1" applyAlignment="1">
      <alignment horizontal="right" vertical="center"/>
    </xf>
    <xf numFmtId="172" fontId="37" fillId="4" borderId="7" xfId="14" applyNumberFormat="1" applyFont="1" applyFill="1" applyBorder="1" applyAlignment="1">
      <alignment horizontal="right" vertical="center"/>
    </xf>
    <xf numFmtId="171" fontId="37" fillId="4" borderId="8" xfId="14" applyNumberFormat="1" applyFont="1" applyFill="1" applyBorder="1" applyAlignment="1">
      <alignment horizontal="right" vertical="center"/>
    </xf>
    <xf numFmtId="172" fontId="37" fillId="4" borderId="8" xfId="14" applyNumberFormat="1" applyFont="1" applyFill="1" applyBorder="1" applyAlignment="1">
      <alignment horizontal="right" vertical="center"/>
    </xf>
    <xf numFmtId="0" fontId="9" fillId="4" borderId="10" xfId="0" applyFont="1" applyFill="1" applyBorder="1" applyAlignment="1">
      <alignment horizontal="left" vertical="center" wrapText="1"/>
    </xf>
    <xf numFmtId="0" fontId="9" fillId="4" borderId="10" xfId="0" applyFont="1" applyFill="1" applyBorder="1" applyAlignment="1">
      <alignment horizontal="right" vertical="center"/>
    </xf>
    <xf numFmtId="0" fontId="12" fillId="4" borderId="11" xfId="0" applyFont="1" applyFill="1" applyBorder="1" applyAlignment="1">
      <alignment horizontal="left" vertical="center" wrapText="1"/>
    </xf>
    <xf numFmtId="0" fontId="12" fillId="4" borderId="11" xfId="0" applyFont="1" applyFill="1" applyBorder="1" applyAlignment="1">
      <alignment horizontal="right" vertical="center"/>
    </xf>
    <xf numFmtId="0" fontId="12" fillId="4" borderId="7" xfId="0" applyFont="1" applyFill="1" applyBorder="1" applyAlignment="1">
      <alignment horizontal="left" vertical="center" wrapText="1"/>
    </xf>
    <xf numFmtId="0" fontId="12" fillId="4" borderId="7" xfId="0" applyFont="1" applyFill="1" applyBorder="1" applyAlignment="1">
      <alignment horizontal="right" vertical="center"/>
    </xf>
    <xf numFmtId="171" fontId="36" fillId="5" borderId="7" xfId="14" applyNumberFormat="1" applyFont="1" applyFill="1" applyBorder="1" applyAlignment="1">
      <alignment horizontal="right" vertical="center"/>
    </xf>
    <xf numFmtId="171" fontId="36" fillId="4" borderId="7" xfId="14" applyNumberFormat="1" applyFont="1" applyFill="1" applyBorder="1" applyAlignment="1">
      <alignment horizontal="right" vertical="center"/>
    </xf>
    <xf numFmtId="171" fontId="48" fillId="4" borderId="7" xfId="14" applyNumberFormat="1" applyFont="1" applyFill="1" applyBorder="1" applyAlignment="1">
      <alignment horizontal="right" vertical="center"/>
    </xf>
    <xf numFmtId="172" fontId="48" fillId="4" borderId="7" xfId="14" applyNumberFormat="1" applyFont="1" applyFill="1" applyBorder="1" applyAlignment="1">
      <alignment horizontal="right" vertical="center"/>
    </xf>
    <xf numFmtId="170" fontId="37" fillId="4" borderId="8" xfId="1" applyNumberFormat="1" applyFont="1" applyFill="1" applyBorder="1" applyAlignment="1">
      <alignment horizontal="right" vertical="center"/>
    </xf>
    <xf numFmtId="0" fontId="9" fillId="4" borderId="12" xfId="0" applyFont="1" applyFill="1" applyBorder="1" applyAlignment="1">
      <alignment horizontal="left" vertical="center" wrapText="1"/>
    </xf>
    <xf numFmtId="0" fontId="9" fillId="0" borderId="13" xfId="0" applyFont="1" applyBorder="1" applyAlignment="1">
      <alignment horizontal="left" vertical="center" wrapText="1" indent="1"/>
    </xf>
    <xf numFmtId="0" fontId="9" fillId="4" borderId="11" xfId="0" applyFont="1" applyFill="1" applyBorder="1" applyAlignment="1">
      <alignment horizontal="left" vertical="center" wrapText="1"/>
    </xf>
    <xf numFmtId="0" fontId="9" fillId="4" borderId="11" xfId="0" applyFont="1" applyFill="1" applyBorder="1" applyAlignment="1">
      <alignment horizontal="right" vertical="center"/>
    </xf>
    <xf numFmtId="0" fontId="12" fillId="4" borderId="14" xfId="0" applyFont="1" applyFill="1" applyBorder="1" applyAlignment="1">
      <alignment horizontal="left" vertical="center" wrapText="1"/>
    </xf>
    <xf numFmtId="0" fontId="12" fillId="4" borderId="14" xfId="0" applyFont="1" applyFill="1" applyBorder="1" applyAlignment="1">
      <alignment horizontal="right" vertical="center"/>
    </xf>
    <xf numFmtId="0" fontId="14" fillId="2" borderId="0" xfId="0" applyFont="1" applyFill="1" applyAlignment="1">
      <alignment horizontal="center" vertical="center" wrapText="1"/>
    </xf>
    <xf numFmtId="0" fontId="14" fillId="2" borderId="0" xfId="0" applyFont="1" applyFill="1" applyAlignment="1">
      <alignment horizontal="left" vertical="center" wrapText="1"/>
    </xf>
    <xf numFmtId="0" fontId="9" fillId="0" borderId="15" xfId="0" applyFont="1" applyBorder="1" applyAlignment="1">
      <alignment horizontal="left" vertical="center" wrapText="1" indent="1"/>
    </xf>
    <xf numFmtId="0" fontId="25" fillId="2" borderId="16" xfId="0" applyFont="1" applyFill="1" applyBorder="1" applyAlignment="1">
      <alignment wrapText="1"/>
    </xf>
    <xf numFmtId="0" fontId="9" fillId="4" borderId="9" xfId="0" applyFont="1" applyFill="1" applyBorder="1" applyAlignment="1">
      <alignment horizontal="left" vertical="center" wrapText="1"/>
    </xf>
    <xf numFmtId="173" fontId="37" fillId="4" borderId="7" xfId="14" applyNumberFormat="1" applyFont="1" applyFill="1" applyBorder="1" applyAlignment="1">
      <alignment horizontal="right" vertical="center"/>
    </xf>
    <xf numFmtId="0" fontId="12" fillId="4" borderId="10" xfId="0" applyFont="1" applyFill="1" applyBorder="1" applyAlignment="1">
      <alignment horizontal="left" vertical="center" wrapText="1"/>
    </xf>
    <xf numFmtId="0" fontId="12" fillId="4" borderId="10" xfId="0" applyFont="1" applyFill="1" applyBorder="1" applyAlignment="1">
      <alignment horizontal="right" vertical="center"/>
    </xf>
    <xf numFmtId="0" fontId="9" fillId="3" borderId="0" xfId="0" applyFont="1" applyFill="1" applyAlignment="1">
      <alignment vertical="center" wrapText="1"/>
    </xf>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47" fillId="4" borderId="0" xfId="0" applyFont="1" applyFill="1" applyAlignment="1">
      <alignment vertical="center" wrapText="1"/>
    </xf>
    <xf numFmtId="0" fontId="47" fillId="4" borderId="0" xfId="0" applyFont="1" applyFill="1" applyAlignment="1">
      <alignment horizontal="center" vertical="center" wrapText="1"/>
    </xf>
    <xf numFmtId="0" fontId="12" fillId="4" borderId="17" xfId="0" applyFont="1" applyFill="1" applyBorder="1" applyAlignment="1">
      <alignment horizontal="left" vertical="center" wrapText="1"/>
    </xf>
    <xf numFmtId="0" fontId="13" fillId="2" borderId="0" xfId="0" applyFont="1" applyFill="1" applyAlignment="1">
      <alignment vertical="center"/>
    </xf>
    <xf numFmtId="0" fontId="12" fillId="4" borderId="12" xfId="0" applyFont="1" applyFill="1" applyBorder="1" applyAlignment="1">
      <alignment horizontal="left" vertical="center" wrapText="1"/>
    </xf>
    <xf numFmtId="0" fontId="9" fillId="4" borderId="18" xfId="0" applyFont="1" applyFill="1" applyBorder="1" applyAlignment="1">
      <alignment horizontal="center" vertical="center"/>
    </xf>
    <xf numFmtId="0" fontId="9" fillId="2" borderId="13" xfId="0" applyFont="1" applyFill="1" applyBorder="1" applyAlignment="1">
      <alignment horizontal="left" vertical="center" wrapText="1" indent="2"/>
    </xf>
    <xf numFmtId="0" fontId="9" fillId="2" borderId="13" xfId="0" applyFont="1" applyFill="1" applyBorder="1" applyAlignment="1">
      <alignment horizontal="center" vertical="center"/>
    </xf>
    <xf numFmtId="175" fontId="32" fillId="5" borderId="18" xfId="14" applyNumberFormat="1" applyFont="1" applyFill="1" applyBorder="1" applyAlignment="1">
      <alignment horizontal="right" vertical="center"/>
    </xf>
    <xf numFmtId="170" fontId="32" fillId="5" borderId="7" xfId="1" applyNumberFormat="1" applyFont="1" applyFill="1" applyBorder="1" applyAlignment="1">
      <alignment horizontal="right" vertical="center"/>
    </xf>
    <xf numFmtId="170" fontId="32" fillId="4" borderId="7" xfId="1" applyNumberFormat="1" applyFont="1" applyFill="1" applyBorder="1" applyAlignment="1">
      <alignment horizontal="right" vertical="center"/>
    </xf>
    <xf numFmtId="170" fontId="37" fillId="4" borderId="7" xfId="1" applyNumberFormat="1" applyFont="1" applyFill="1" applyBorder="1" applyAlignment="1">
      <alignment horizontal="right" vertical="center"/>
    </xf>
    <xf numFmtId="0" fontId="9" fillId="2" borderId="0" xfId="0" applyFont="1" applyFill="1"/>
    <xf numFmtId="0" fontId="12" fillId="4" borderId="7" xfId="0" applyFont="1" applyFill="1" applyBorder="1" applyAlignment="1">
      <alignment horizontal="center" vertical="center"/>
    </xf>
    <xf numFmtId="3" fontId="32" fillId="5" borderId="18" xfId="14" applyNumberFormat="1" applyFont="1" applyFill="1" applyBorder="1" applyAlignment="1">
      <alignment horizontal="right" vertical="center"/>
    </xf>
    <xf numFmtId="3" fontId="32" fillId="4" borderId="18" xfId="14" applyNumberFormat="1" applyFont="1" applyFill="1" applyBorder="1" applyAlignment="1">
      <alignment horizontal="right" vertical="center"/>
    </xf>
    <xf numFmtId="0" fontId="9" fillId="2" borderId="9" xfId="0" applyFont="1" applyFill="1" applyBorder="1" applyAlignment="1">
      <alignment horizontal="center" vertical="center" wrapText="1"/>
    </xf>
    <xf numFmtId="0" fontId="9" fillId="5" borderId="9"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13" fillId="2" borderId="9" xfId="0" applyFont="1" applyFill="1" applyBorder="1" applyAlignment="1">
      <alignment horizontal="right" vertical="center" wrapText="1"/>
    </xf>
    <xf numFmtId="0" fontId="9" fillId="2" borderId="8" xfId="0" applyFont="1" applyFill="1" applyBorder="1" applyAlignment="1">
      <alignment horizontal="left" vertical="center" wrapText="1" indent="3"/>
    </xf>
    <xf numFmtId="0" fontId="9" fillId="2" borderId="8" xfId="0" applyFont="1" applyFill="1" applyBorder="1" applyAlignment="1">
      <alignment horizontal="center" vertical="center" wrapText="1"/>
    </xf>
    <xf numFmtId="0" fontId="9" fillId="5" borderId="8"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9" fillId="2" borderId="9" xfId="0" applyFont="1" applyFill="1" applyBorder="1" applyAlignment="1">
      <alignment horizontal="left" vertical="center" wrapText="1" indent="3"/>
    </xf>
    <xf numFmtId="0" fontId="9" fillId="2" borderId="7" xfId="0" applyFont="1" applyFill="1" applyBorder="1" applyAlignment="1">
      <alignment horizontal="left" vertical="center" wrapText="1" indent="3"/>
    </xf>
    <xf numFmtId="0" fontId="9" fillId="2" borderId="7" xfId="0" applyFont="1" applyFill="1" applyBorder="1" applyAlignment="1">
      <alignment horizontal="center" vertical="center" wrapText="1"/>
    </xf>
    <xf numFmtId="0" fontId="9" fillId="2" borderId="0" xfId="0" applyFont="1" applyFill="1" applyAlignment="1">
      <alignment horizontal="right" vertical="center" wrapText="1"/>
    </xf>
    <xf numFmtId="0" fontId="9" fillId="2" borderId="10" xfId="0" applyFont="1" applyFill="1" applyBorder="1" applyAlignment="1">
      <alignment horizontal="center" vertical="center" wrapText="1"/>
    </xf>
    <xf numFmtId="0" fontId="25" fillId="2" borderId="0" xfId="0" applyFont="1" applyFill="1" applyAlignment="1">
      <alignment horizontal="center"/>
    </xf>
    <xf numFmtId="0" fontId="9" fillId="2" borderId="18" xfId="0" applyFont="1" applyFill="1" applyBorder="1" applyAlignment="1">
      <alignment horizontal="center" vertical="center" wrapText="1"/>
    </xf>
    <xf numFmtId="0" fontId="9" fillId="5" borderId="18"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40" fillId="0" borderId="16" xfId="0" applyFont="1" applyBorder="1"/>
    <xf numFmtId="175" fontId="32" fillId="5" borderId="7" xfId="14" applyNumberFormat="1" applyFont="1" applyFill="1" applyBorder="1" applyAlignment="1">
      <alignment horizontal="right" vertical="center"/>
    </xf>
    <xf numFmtId="175" fontId="32" fillId="4" borderId="7" xfId="14" applyNumberFormat="1" applyFont="1" applyFill="1" applyBorder="1" applyAlignment="1">
      <alignment horizontal="right" vertical="center"/>
    </xf>
    <xf numFmtId="0" fontId="24" fillId="2" borderId="16" xfId="0" applyFont="1" applyFill="1" applyBorder="1"/>
    <xf numFmtId="0" fontId="9" fillId="4" borderId="11" xfId="0" applyFont="1" applyFill="1" applyBorder="1" applyAlignment="1">
      <alignment horizontal="center" vertical="center"/>
    </xf>
    <xf numFmtId="174" fontId="9" fillId="5" borderId="15" xfId="0" applyNumberFormat="1" applyFont="1" applyFill="1" applyBorder="1" applyAlignment="1">
      <alignment horizontal="right" vertical="center"/>
    </xf>
    <xf numFmtId="174" fontId="13" fillId="2" borderId="15" xfId="0" applyNumberFormat="1" applyFont="1" applyFill="1" applyBorder="1" applyAlignment="1">
      <alignment horizontal="right" vertical="center"/>
    </xf>
    <xf numFmtId="172" fontId="37" fillId="4" borderId="15" xfId="14" applyNumberFormat="1" applyFont="1" applyFill="1" applyBorder="1" applyAlignment="1">
      <alignment horizontal="right" vertical="center"/>
    </xf>
    <xf numFmtId="0" fontId="9" fillId="4" borderId="15" xfId="0" applyFont="1" applyFill="1" applyBorder="1" applyAlignment="1">
      <alignment horizontal="left" vertical="center" wrapText="1"/>
    </xf>
    <xf numFmtId="0" fontId="9" fillId="2" borderId="0" xfId="0" applyFont="1" applyFill="1" applyAlignment="1">
      <alignment horizontal="center" vertical="center"/>
    </xf>
    <xf numFmtId="166" fontId="32" fillId="4" borderId="6" xfId="14" applyNumberFormat="1" applyFont="1" applyFill="1" applyBorder="1" applyAlignment="1">
      <alignment horizontal="right" vertical="center"/>
    </xf>
    <xf numFmtId="173" fontId="32" fillId="4" borderId="5" xfId="14" applyNumberFormat="1" applyFont="1" applyFill="1" applyBorder="1" applyAlignment="1">
      <alignment horizontal="right" vertical="center"/>
    </xf>
    <xf numFmtId="0" fontId="47" fillId="2" borderId="0" xfId="0" applyFont="1" applyFill="1"/>
    <xf numFmtId="0" fontId="47" fillId="2" borderId="0" xfId="0" applyFont="1" applyFill="1" applyAlignment="1">
      <alignment wrapText="1"/>
    </xf>
    <xf numFmtId="0" fontId="12" fillId="2" borderId="8" xfId="0" applyFont="1" applyFill="1" applyBorder="1" applyAlignment="1">
      <alignment horizontal="center" vertical="center" wrapText="1"/>
    </xf>
    <xf numFmtId="175" fontId="36" fillId="5" borderId="7" xfId="14" applyNumberFormat="1" applyFont="1" applyFill="1" applyBorder="1" applyAlignment="1">
      <alignment horizontal="right" vertical="center"/>
    </xf>
    <xf numFmtId="175" fontId="36" fillId="4" borderId="7" xfId="14" applyNumberFormat="1" applyFont="1" applyFill="1" applyBorder="1" applyAlignment="1">
      <alignment horizontal="right" vertical="center"/>
    </xf>
    <xf numFmtId="0" fontId="12" fillId="2" borderId="8" xfId="0" applyFont="1" applyFill="1" applyBorder="1" applyAlignment="1">
      <alignment horizontal="left" vertical="center" wrapText="1" indent="3"/>
    </xf>
    <xf numFmtId="173" fontId="36" fillId="5" borderId="7" xfId="14" applyNumberFormat="1" applyFont="1" applyFill="1" applyBorder="1" applyAlignment="1">
      <alignment horizontal="right" vertical="center"/>
    </xf>
    <xf numFmtId="173" fontId="36" fillId="4" borderId="7" xfId="14" applyNumberFormat="1" applyFont="1" applyFill="1" applyBorder="1" applyAlignment="1">
      <alignment horizontal="right" vertical="center"/>
    </xf>
    <xf numFmtId="0" fontId="19" fillId="2" borderId="0" xfId="3" applyFont="1" applyFill="1" applyAlignment="1">
      <alignment horizontal="center" vertical="justify" wrapText="1"/>
    </xf>
    <xf numFmtId="0" fontId="9" fillId="0" borderId="7" xfId="0" applyFont="1" applyBorder="1" applyAlignment="1">
      <alignment horizontal="left" vertical="center" wrapText="1" indent="3"/>
    </xf>
    <xf numFmtId="0" fontId="11" fillId="3" borderId="11" xfId="0" applyFont="1" applyFill="1" applyBorder="1" applyAlignment="1">
      <alignment horizontal="right" vertical="center" wrapText="1"/>
    </xf>
    <xf numFmtId="0" fontId="25" fillId="2" borderId="0" xfId="0" applyFont="1" applyFill="1" applyAlignment="1">
      <alignment vertical="center" wrapText="1"/>
    </xf>
    <xf numFmtId="0" fontId="26" fillId="2" borderId="4" xfId="0" applyFont="1" applyFill="1" applyBorder="1" applyAlignment="1">
      <alignment vertical="center" wrapText="1"/>
    </xf>
    <xf numFmtId="0" fontId="26" fillId="2" borderId="0" xfId="0" applyFont="1" applyFill="1" applyAlignment="1">
      <alignment vertical="center" wrapText="1"/>
    </xf>
    <xf numFmtId="9" fontId="27" fillId="3" borderId="0" xfId="0" applyNumberFormat="1" applyFont="1" applyFill="1" applyAlignment="1">
      <alignment horizontal="right" vertical="center" wrapText="1"/>
    </xf>
    <xf numFmtId="9" fontId="21" fillId="2" borderId="0" xfId="0" applyNumberFormat="1" applyFont="1" applyFill="1" applyAlignment="1">
      <alignment horizontal="right" vertical="center" wrapText="1"/>
    </xf>
    <xf numFmtId="10" fontId="21" fillId="2" borderId="0" xfId="0" applyNumberFormat="1" applyFont="1" applyFill="1" applyAlignment="1">
      <alignment horizontal="right" vertical="center" wrapText="1"/>
    </xf>
    <xf numFmtId="0" fontId="22" fillId="2" borderId="0" xfId="0" applyFont="1" applyFill="1" applyAlignment="1">
      <alignment wrapText="1"/>
    </xf>
    <xf numFmtId="0" fontId="25" fillId="2" borderId="0" xfId="0" applyFont="1" applyFill="1" applyAlignment="1">
      <alignment horizontal="center" vertical="center" wrapText="1"/>
    </xf>
    <xf numFmtId="0" fontId="40" fillId="0" borderId="1" xfId="0" applyFont="1" applyBorder="1"/>
    <xf numFmtId="0" fontId="40" fillId="2" borderId="1" xfId="0" applyFont="1" applyFill="1" applyBorder="1"/>
    <xf numFmtId="175" fontId="32" fillId="4" borderId="18" xfId="14" applyNumberFormat="1" applyFont="1" applyFill="1" applyBorder="1" applyAlignment="1">
      <alignment horizontal="right" vertical="center"/>
    </xf>
    <xf numFmtId="0" fontId="6" fillId="2" borderId="0" xfId="0" applyFont="1" applyFill="1" applyAlignment="1">
      <alignment horizontal="center" vertical="center"/>
    </xf>
    <xf numFmtId="0" fontId="42" fillId="2" borderId="0" xfId="0" applyFont="1" applyFill="1" applyAlignment="1">
      <alignment horizontal="left" vertical="center" indent="1"/>
    </xf>
    <xf numFmtId="0" fontId="25" fillId="0" borderId="0" xfId="0" applyFont="1"/>
    <xf numFmtId="0" fontId="30" fillId="2" borderId="19" xfId="0" applyFont="1" applyFill="1" applyBorder="1" applyAlignment="1">
      <alignment vertical="center"/>
    </xf>
    <xf numFmtId="0" fontId="28" fillId="2" borderId="0" xfId="0" applyFont="1" applyFill="1" applyAlignment="1">
      <alignment horizontal="left" indent="1"/>
    </xf>
    <xf numFmtId="0" fontId="50" fillId="2" borderId="0" xfId="0" applyFont="1" applyFill="1"/>
    <xf numFmtId="0" fontId="51" fillId="2" borderId="0" xfId="0" applyFont="1" applyFill="1"/>
    <xf numFmtId="0" fontId="52" fillId="2" borderId="0" xfId="0" applyFont="1" applyFill="1" applyAlignment="1">
      <alignment horizontal="right"/>
    </xf>
    <xf numFmtId="0" fontId="52" fillId="0" borderId="20" xfId="0" applyFont="1" applyBorder="1" applyAlignment="1">
      <alignment horizontal="right" wrapText="1"/>
    </xf>
    <xf numFmtId="0" fontId="53" fillId="2" borderId="0" xfId="0" applyFont="1" applyFill="1"/>
    <xf numFmtId="0" fontId="11" fillId="6" borderId="21"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Continuous" vertical="center" wrapText="1"/>
    </xf>
    <xf numFmtId="0" fontId="11" fillId="6" borderId="21" xfId="0" applyFont="1" applyFill="1" applyBorder="1" applyAlignment="1">
      <alignment horizontal="centerContinuous" vertical="center" wrapText="1"/>
    </xf>
    <xf numFmtId="0" fontId="51" fillId="2" borderId="0" xfId="0" applyFont="1" applyFill="1" applyAlignment="1">
      <alignment horizontal="center" wrapText="1"/>
    </xf>
    <xf numFmtId="0" fontId="9" fillId="8" borderId="22" xfId="0" applyFont="1" applyFill="1" applyBorder="1" applyAlignment="1">
      <alignment horizontal="left" vertical="center" indent="2"/>
    </xf>
    <xf numFmtId="0" fontId="9" fillId="8" borderId="22" xfId="0" applyFont="1" applyFill="1" applyBorder="1" applyAlignment="1">
      <alignment horizontal="center" vertical="center"/>
    </xf>
    <xf numFmtId="9" fontId="9" fillId="8" borderId="23" xfId="0" applyNumberFormat="1" applyFont="1" applyFill="1" applyBorder="1" applyAlignment="1">
      <alignment horizontal="center"/>
    </xf>
    <xf numFmtId="1" fontId="9" fillId="8" borderId="22" xfId="0" applyNumberFormat="1" applyFont="1" applyFill="1" applyBorder="1" applyAlignment="1">
      <alignment horizontal="center" vertical="center"/>
    </xf>
    <xf numFmtId="9" fontId="9" fillId="8" borderId="22" xfId="0" applyNumberFormat="1" applyFont="1" applyFill="1" applyBorder="1" applyAlignment="1">
      <alignment horizontal="center"/>
    </xf>
    <xf numFmtId="3" fontId="9" fillId="8" borderId="22" xfId="0" applyNumberFormat="1" applyFont="1" applyFill="1" applyBorder="1" applyAlignment="1">
      <alignment horizontal="center" vertical="center"/>
    </xf>
    <xf numFmtId="176" fontId="9" fillId="8" borderId="22" xfId="0" applyNumberFormat="1" applyFont="1" applyFill="1" applyBorder="1" applyAlignment="1">
      <alignment horizontal="center" vertical="center"/>
    </xf>
    <xf numFmtId="0" fontId="51" fillId="0" borderId="0" xfId="0" applyFont="1"/>
    <xf numFmtId="0" fontId="12" fillId="8" borderId="22" xfId="0" applyFont="1" applyFill="1" applyBorder="1" applyAlignment="1">
      <alignment horizontal="left" vertical="center" indent="1"/>
    </xf>
    <xf numFmtId="0" fontId="12" fillId="8" borderId="22" xfId="0" applyFont="1" applyFill="1" applyBorder="1" applyAlignment="1">
      <alignment horizontal="center" vertical="center"/>
    </xf>
    <xf numFmtId="10" fontId="12" fillId="8" borderId="22" xfId="14" applyNumberFormat="1" applyFont="1" applyFill="1" applyBorder="1" applyAlignment="1">
      <alignment horizontal="center" vertical="center"/>
    </xf>
    <xf numFmtId="1" fontId="12" fillId="8" borderId="22" xfId="0" applyNumberFormat="1" applyFont="1" applyFill="1" applyBorder="1" applyAlignment="1">
      <alignment horizontal="center" vertical="center"/>
    </xf>
    <xf numFmtId="3" fontId="12" fillId="8" borderId="22" xfId="0" applyNumberFormat="1" applyFont="1" applyFill="1" applyBorder="1" applyAlignment="1">
      <alignment horizontal="center" vertical="center"/>
    </xf>
    <xf numFmtId="0" fontId="54" fillId="0" borderId="0" xfId="0" applyFont="1"/>
    <xf numFmtId="1" fontId="9" fillId="9" borderId="22" xfId="0" applyNumberFormat="1" applyFont="1" applyFill="1" applyBorder="1" applyAlignment="1">
      <alignment horizontal="center" vertical="center"/>
    </xf>
    <xf numFmtId="9" fontId="12" fillId="8" borderId="22" xfId="0" applyNumberFormat="1" applyFont="1" applyFill="1" applyBorder="1" applyAlignment="1">
      <alignment horizontal="center"/>
    </xf>
    <xf numFmtId="0" fontId="40" fillId="0" borderId="0" xfId="0" applyFont="1" applyAlignment="1">
      <alignment horizontal="left" vertical="center" indent="1"/>
    </xf>
    <xf numFmtId="14" fontId="25" fillId="0" borderId="0" xfId="0" applyNumberFormat="1" applyFont="1"/>
    <xf numFmtId="0" fontId="52" fillId="2" borderId="0" xfId="0" applyFont="1" applyFill="1" applyAlignment="1">
      <alignment horizontal="center" wrapText="1"/>
    </xf>
    <xf numFmtId="0" fontId="28" fillId="2" borderId="24" xfId="0" applyFont="1" applyFill="1" applyBorder="1" applyAlignment="1">
      <alignment horizontal="left" indent="1"/>
    </xf>
    <xf numFmtId="0" fontId="51" fillId="2" borderId="25" xfId="0" applyFont="1" applyFill="1" applyBorder="1"/>
    <xf numFmtId="0" fontId="52" fillId="0" borderId="25" xfId="0" applyFont="1" applyBorder="1" applyAlignment="1">
      <alignment horizontal="right" wrapText="1"/>
    </xf>
    <xf numFmtId="0" fontId="11" fillId="7" borderId="25" xfId="0" applyFont="1" applyFill="1" applyBorder="1" applyAlignment="1">
      <alignment horizontal="centerContinuous" vertical="center" wrapText="1"/>
    </xf>
    <xf numFmtId="0" fontId="11" fillId="7" borderId="26" xfId="0" applyFont="1" applyFill="1" applyBorder="1" applyAlignment="1">
      <alignment horizontal="centerContinuous" vertical="center"/>
    </xf>
    <xf numFmtId="0" fontId="11" fillId="7" borderId="25" xfId="0" applyFont="1" applyFill="1" applyBorder="1" applyAlignment="1">
      <alignment horizontal="centerContinuous" vertical="center"/>
    </xf>
    <xf numFmtId="0" fontId="52" fillId="2" borderId="0" xfId="0" applyFont="1" applyFill="1"/>
    <xf numFmtId="0" fontId="11" fillId="6" borderId="2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7" borderId="0" xfId="0" applyFont="1" applyFill="1" applyAlignment="1">
      <alignment horizontal="center" vertical="center" wrapText="1"/>
    </xf>
    <xf numFmtId="0" fontId="9" fillId="8" borderId="22" xfId="14" applyNumberFormat="1" applyFont="1" applyFill="1" applyBorder="1" applyAlignment="1">
      <alignment horizontal="center"/>
    </xf>
    <xf numFmtId="166" fontId="9" fillId="8" borderId="22" xfId="0" applyNumberFormat="1" applyFont="1" applyFill="1" applyBorder="1" applyAlignment="1">
      <alignment horizontal="center" vertical="center"/>
    </xf>
    <xf numFmtId="166" fontId="9" fillId="9" borderId="22" xfId="0" applyNumberFormat="1" applyFont="1" applyFill="1" applyBorder="1" applyAlignment="1">
      <alignment horizontal="center" vertical="center"/>
    </xf>
    <xf numFmtId="1" fontId="9" fillId="8" borderId="22" xfId="14" applyNumberFormat="1" applyFont="1" applyFill="1" applyBorder="1" applyAlignment="1">
      <alignment horizontal="center"/>
    </xf>
    <xf numFmtId="177" fontId="9" fillId="8" borderId="22" xfId="14" applyNumberFormat="1" applyFont="1" applyFill="1" applyBorder="1" applyAlignment="1">
      <alignment horizontal="center"/>
    </xf>
    <xf numFmtId="166" fontId="12" fillId="8" borderId="22" xfId="0" applyNumberFormat="1" applyFont="1" applyFill="1" applyBorder="1" applyAlignment="1">
      <alignment horizontal="center" vertical="center"/>
    </xf>
    <xf numFmtId="177" fontId="12" fillId="8" borderId="22" xfId="14" applyNumberFormat="1" applyFont="1" applyFill="1" applyBorder="1" applyAlignment="1">
      <alignment horizontal="center" vertical="center"/>
    </xf>
    <xf numFmtId="0" fontId="50" fillId="0" borderId="0" xfId="0" applyFont="1"/>
    <xf numFmtId="0" fontId="56" fillId="0" borderId="0" xfId="0" applyFont="1" applyAlignment="1">
      <alignment vertical="center"/>
    </xf>
    <xf numFmtId="4" fontId="52" fillId="2" borderId="0" xfId="0" applyNumberFormat="1" applyFont="1" applyFill="1"/>
    <xf numFmtId="0" fontId="30" fillId="2" borderId="0" xfId="0" applyFont="1" applyFill="1" applyAlignment="1">
      <alignment vertical="center"/>
    </xf>
    <xf numFmtId="0" fontId="52" fillId="2" borderId="0" xfId="0" applyFont="1" applyFill="1" applyAlignment="1">
      <alignment wrapText="1"/>
    </xf>
    <xf numFmtId="167" fontId="9" fillId="8" borderId="22" xfId="14" applyNumberFormat="1" applyFont="1" applyFill="1" applyBorder="1" applyAlignment="1">
      <alignment horizontal="center"/>
    </xf>
    <xf numFmtId="167" fontId="53" fillId="8" borderId="22" xfId="14" applyNumberFormat="1" applyFont="1" applyFill="1" applyBorder="1" applyAlignment="1">
      <alignment horizontal="center" vertical="center"/>
    </xf>
    <xf numFmtId="9" fontId="9" fillId="8" borderId="1" xfId="0" applyNumberFormat="1" applyFont="1" applyFill="1" applyBorder="1" applyAlignment="1">
      <alignment horizontal="center" vertical="center"/>
    </xf>
    <xf numFmtId="0" fontId="9" fillId="8" borderId="22" xfId="0" applyFont="1" applyFill="1" applyBorder="1" applyAlignment="1">
      <alignment horizontal="center" vertical="center" wrapText="1"/>
    </xf>
    <xf numFmtId="167" fontId="9" fillId="9" borderId="22" xfId="14" applyNumberFormat="1" applyFont="1" applyFill="1" applyBorder="1" applyAlignment="1">
      <alignment horizontal="center"/>
    </xf>
    <xf numFmtId="178" fontId="9" fillId="9" borderId="22" xfId="14" applyNumberFormat="1" applyFont="1" applyFill="1" applyBorder="1" applyAlignment="1">
      <alignment horizontal="center"/>
    </xf>
    <xf numFmtId="167" fontId="9" fillId="8" borderId="1" xfId="14" applyNumberFormat="1" applyFont="1" applyFill="1" applyBorder="1" applyAlignment="1">
      <alignment vertical="center"/>
    </xf>
    <xf numFmtId="0" fontId="12" fillId="8" borderId="22" xfId="14" applyNumberFormat="1" applyFont="1" applyFill="1" applyBorder="1" applyAlignment="1">
      <alignment horizontal="center"/>
    </xf>
    <xf numFmtId="167" fontId="12" fillId="8" borderId="22" xfId="14" applyNumberFormat="1" applyFont="1" applyFill="1" applyBorder="1" applyAlignment="1">
      <alignment horizontal="center"/>
    </xf>
    <xf numFmtId="167" fontId="12" fillId="9" borderId="22" xfId="14" applyNumberFormat="1" applyFont="1" applyFill="1" applyBorder="1" applyAlignment="1">
      <alignment horizontal="center"/>
    </xf>
    <xf numFmtId="167" fontId="12" fillId="8" borderId="22" xfId="14" applyNumberFormat="1" applyFont="1" applyFill="1" applyBorder="1" applyAlignment="1">
      <alignment horizontal="center" vertical="center"/>
    </xf>
    <xf numFmtId="178" fontId="12" fillId="9" borderId="22" xfId="14" applyNumberFormat="1" applyFont="1" applyFill="1" applyBorder="1" applyAlignment="1">
      <alignment horizontal="center"/>
    </xf>
    <xf numFmtId="0" fontId="50" fillId="0" borderId="0" xfId="0" applyFont="1" applyAlignment="1">
      <alignment wrapText="1"/>
    </xf>
    <xf numFmtId="167" fontId="9" fillId="9" borderId="30" xfId="14" applyNumberFormat="1" applyFont="1" applyFill="1" applyBorder="1" applyAlignment="1">
      <alignment horizontal="center" vertical="center"/>
    </xf>
    <xf numFmtId="0" fontId="40" fillId="0" borderId="0" xfId="0" applyFont="1" applyAlignment="1">
      <alignment horizontal="left" vertical="top" indent="1"/>
    </xf>
    <xf numFmtId="0" fontId="40" fillId="0" borderId="0" xfId="0" applyFont="1" applyAlignment="1">
      <alignment horizontal="left" indent="1"/>
    </xf>
    <xf numFmtId="0" fontId="5" fillId="0" borderId="0" xfId="0" applyFont="1"/>
    <xf numFmtId="0" fontId="57" fillId="2" borderId="0" xfId="0" applyFont="1" applyFill="1"/>
    <xf numFmtId="0" fontId="11" fillId="7" borderId="31" xfId="0" applyFont="1" applyFill="1" applyBorder="1" applyAlignment="1">
      <alignment horizontal="center" vertical="center" wrapText="1"/>
    </xf>
    <xf numFmtId="0" fontId="57" fillId="2" borderId="0" xfId="0" applyFont="1" applyFill="1" applyAlignment="1">
      <alignment horizontal="center" vertical="center" wrapText="1"/>
    </xf>
    <xf numFmtId="3" fontId="9" fillId="8" borderId="22" xfId="14" applyNumberFormat="1" applyFont="1" applyFill="1" applyBorder="1" applyAlignment="1">
      <alignment horizontal="center"/>
    </xf>
    <xf numFmtId="169" fontId="9" fillId="9" borderId="22" xfId="0" applyNumberFormat="1" applyFont="1" applyFill="1" applyBorder="1" applyAlignment="1">
      <alignment horizontal="center" vertical="center"/>
    </xf>
    <xf numFmtId="17" fontId="9" fillId="8" borderId="22" xfId="0" quotePrefix="1" applyNumberFormat="1" applyFont="1" applyFill="1" applyBorder="1" applyAlignment="1">
      <alignment horizontal="center" vertical="center"/>
    </xf>
    <xf numFmtId="164" fontId="12" fillId="8" borderId="22" xfId="14" applyFont="1" applyFill="1" applyBorder="1" applyAlignment="1">
      <alignment horizontal="center" vertical="center"/>
    </xf>
    <xf numFmtId="3" fontId="12" fillId="8" borderId="22" xfId="14" applyNumberFormat="1" applyFont="1" applyFill="1" applyBorder="1" applyAlignment="1">
      <alignment horizontal="center"/>
    </xf>
    <xf numFmtId="0" fontId="58" fillId="2" borderId="0" xfId="0" applyFont="1" applyFill="1" applyAlignment="1">
      <alignment horizontal="left" vertical="center"/>
    </xf>
    <xf numFmtId="0" fontId="59" fillId="2" borderId="0" xfId="0" applyFont="1" applyFill="1"/>
    <xf numFmtId="3" fontId="59" fillId="2" borderId="0" xfId="0" applyNumberFormat="1" applyFont="1" applyFill="1"/>
    <xf numFmtId="0" fontId="60" fillId="2" borderId="0" xfId="0" applyFont="1" applyFill="1"/>
    <xf numFmtId="0" fontId="53" fillId="0" borderId="0" xfId="0" applyFont="1"/>
    <xf numFmtId="0" fontId="11" fillId="6" borderId="0" xfId="0" applyFont="1" applyFill="1" applyAlignment="1">
      <alignment horizontal="left" vertical="center" wrapText="1"/>
    </xf>
    <xf numFmtId="0" fontId="11" fillId="7" borderId="0" xfId="0" applyFont="1" applyFill="1" applyAlignment="1">
      <alignment horizontal="right" vertical="center" wrapText="1"/>
    </xf>
    <xf numFmtId="0" fontId="11" fillId="2" borderId="0" xfId="0" applyFont="1" applyFill="1" applyAlignment="1">
      <alignment horizontal="right" vertical="center" wrapText="1"/>
    </xf>
    <xf numFmtId="0" fontId="51" fillId="0" borderId="0" xfId="0" applyFont="1" applyAlignment="1">
      <alignment wrapText="1"/>
    </xf>
    <xf numFmtId="177" fontId="9" fillId="8" borderId="22" xfId="14" applyNumberFormat="1" applyFont="1" applyFill="1" applyBorder="1" applyAlignment="1">
      <alignment horizontal="center" vertical="center"/>
    </xf>
    <xf numFmtId="177" fontId="9" fillId="2" borderId="0" xfId="14" applyNumberFormat="1" applyFont="1" applyFill="1" applyBorder="1" applyAlignment="1">
      <alignment horizontal="center" vertical="center"/>
    </xf>
    <xf numFmtId="177" fontId="9" fillId="8" borderId="22" xfId="14" applyNumberFormat="1" applyFont="1" applyFill="1" applyBorder="1" applyAlignment="1">
      <alignment horizontal="right" vertical="center"/>
    </xf>
    <xf numFmtId="177" fontId="9" fillId="2" borderId="0" xfId="14" applyNumberFormat="1" applyFont="1" applyFill="1" applyBorder="1" applyAlignment="1">
      <alignment horizontal="right" vertical="center"/>
    </xf>
    <xf numFmtId="0" fontId="12" fillId="8" borderId="32" xfId="0" applyFont="1" applyFill="1" applyBorder="1" applyAlignment="1">
      <alignment horizontal="left" vertical="center" indent="2"/>
    </xf>
    <xf numFmtId="177" fontId="12" fillId="8" borderId="32" xfId="14" applyNumberFormat="1" applyFont="1" applyFill="1" applyBorder="1" applyAlignment="1">
      <alignment horizontal="right" vertical="center"/>
    </xf>
    <xf numFmtId="177" fontId="12" fillId="2" borderId="0" xfId="14" applyNumberFormat="1" applyFont="1" applyFill="1" applyBorder="1" applyAlignment="1">
      <alignment horizontal="right" vertical="center"/>
    </xf>
    <xf numFmtId="0" fontId="12" fillId="8" borderId="30" xfId="0" applyFont="1" applyFill="1" applyBorder="1" applyAlignment="1">
      <alignment horizontal="left" vertical="center" indent="1"/>
    </xf>
    <xf numFmtId="177" fontId="9" fillId="8" borderId="30" xfId="14" applyNumberFormat="1" applyFont="1" applyFill="1" applyBorder="1" applyAlignment="1">
      <alignment horizontal="right" vertical="center"/>
    </xf>
    <xf numFmtId="9" fontId="9" fillId="2" borderId="0" xfId="1" applyFont="1" applyFill="1" applyBorder="1" applyAlignment="1">
      <alignment horizontal="right" vertical="center"/>
    </xf>
    <xf numFmtId="0" fontId="12" fillId="2" borderId="0" xfId="1" applyNumberFormat="1" applyFont="1" applyFill="1" applyBorder="1" applyAlignment="1">
      <alignment horizontal="right" vertical="center"/>
    </xf>
    <xf numFmtId="0" fontId="51" fillId="2" borderId="0" xfId="0" applyFont="1" applyFill="1" applyAlignment="1">
      <alignment wrapText="1"/>
    </xf>
    <xf numFmtId="1" fontId="9" fillId="2" borderId="0" xfId="0" applyNumberFormat="1" applyFont="1" applyFill="1" applyAlignment="1">
      <alignment horizontal="right"/>
    </xf>
    <xf numFmtId="177" fontId="12" fillId="2" borderId="0" xfId="14" applyNumberFormat="1" applyFont="1" applyFill="1" applyAlignment="1">
      <alignment horizontal="right"/>
    </xf>
    <xf numFmtId="177" fontId="12" fillId="8" borderId="32" xfId="14" applyNumberFormat="1" applyFont="1" applyFill="1" applyBorder="1" applyAlignment="1">
      <alignment horizontal="right"/>
    </xf>
    <xf numFmtId="177" fontId="9" fillId="8" borderId="30" xfId="14" applyNumberFormat="1" applyFont="1" applyFill="1" applyBorder="1" applyAlignment="1">
      <alignment horizontal="right"/>
    </xf>
    <xf numFmtId="177" fontId="9" fillId="2" borderId="0" xfId="14" applyNumberFormat="1" applyFont="1" applyFill="1" applyAlignment="1">
      <alignment horizontal="right"/>
    </xf>
    <xf numFmtId="9" fontId="9" fillId="2" borderId="0" xfId="1" applyFont="1" applyFill="1" applyAlignment="1">
      <alignment horizontal="right"/>
    </xf>
    <xf numFmtId="9" fontId="12" fillId="2" borderId="0" xfId="1" applyFont="1" applyFill="1" applyAlignment="1">
      <alignment horizontal="right"/>
    </xf>
    <xf numFmtId="179" fontId="9" fillId="8" borderId="32" xfId="14" applyNumberFormat="1" applyFont="1" applyFill="1" applyBorder="1" applyAlignment="1">
      <alignment horizontal="right"/>
    </xf>
    <xf numFmtId="177" fontId="12" fillId="8" borderId="30" xfId="14" applyNumberFormat="1" applyFont="1" applyFill="1" applyBorder="1" applyAlignment="1">
      <alignment horizontal="right"/>
    </xf>
    <xf numFmtId="0" fontId="25" fillId="2" borderId="0" xfId="0" applyFont="1" applyFill="1" applyAlignment="1">
      <alignment horizontal="right"/>
    </xf>
    <xf numFmtId="0" fontId="9" fillId="8" borderId="32" xfId="0" applyFont="1" applyFill="1" applyBorder="1" applyAlignment="1">
      <alignment horizontal="left" vertical="center" indent="2"/>
    </xf>
    <xf numFmtId="0" fontId="9" fillId="8" borderId="32" xfId="0" applyFont="1" applyFill="1" applyBorder="1" applyAlignment="1">
      <alignment horizontal="right"/>
    </xf>
    <xf numFmtId="10" fontId="9" fillId="8" borderId="32" xfId="1" applyNumberFormat="1" applyFont="1" applyFill="1" applyBorder="1" applyAlignment="1">
      <alignment horizontal="right"/>
    </xf>
    <xf numFmtId="0" fontId="55" fillId="0" borderId="0" xfId="0" applyFont="1" applyAlignment="1">
      <alignment vertical="center"/>
    </xf>
    <xf numFmtId="0" fontId="61" fillId="0" borderId="0" xfId="2" applyFont="1" applyAlignment="1">
      <alignment vertical="center"/>
    </xf>
    <xf numFmtId="0" fontId="9" fillId="0" borderId="0" xfId="0" applyFont="1" applyAlignment="1">
      <alignment vertical="center"/>
    </xf>
    <xf numFmtId="177" fontId="12" fillId="8" borderId="22" xfId="14" applyNumberFormat="1" applyFont="1" applyFill="1" applyBorder="1" applyAlignment="1">
      <alignment horizontal="right" vertical="center"/>
    </xf>
    <xf numFmtId="0" fontId="12" fillId="8" borderId="22" xfId="0" applyFont="1" applyFill="1" applyBorder="1" applyAlignment="1">
      <alignment horizontal="right" vertical="center" indent="1"/>
    </xf>
    <xf numFmtId="177" fontId="9" fillId="2" borderId="0" xfId="14" applyNumberFormat="1" applyFont="1" applyFill="1" applyBorder="1" applyAlignment="1">
      <alignment horizontal="right"/>
    </xf>
    <xf numFmtId="177" fontId="9" fillId="8" borderId="1" xfId="14" applyNumberFormat="1" applyFont="1" applyFill="1" applyBorder="1" applyAlignment="1">
      <alignment horizontal="right" vertical="center"/>
    </xf>
    <xf numFmtId="177" fontId="12" fillId="8" borderId="30" xfId="14" applyNumberFormat="1" applyFont="1" applyFill="1" applyBorder="1" applyAlignment="1">
      <alignment horizontal="right" vertical="center"/>
    </xf>
    <xf numFmtId="0" fontId="12" fillId="8" borderId="30" xfId="0" applyFont="1" applyFill="1" applyBorder="1" applyAlignment="1">
      <alignment horizontal="right" vertical="center" indent="1"/>
    </xf>
    <xf numFmtId="179" fontId="9" fillId="8" borderId="22" xfId="14" applyNumberFormat="1" applyFont="1" applyFill="1" applyBorder="1" applyAlignment="1">
      <alignment horizontal="right" vertical="center"/>
    </xf>
    <xf numFmtId="179" fontId="12" fillId="8" borderId="32" xfId="14" applyNumberFormat="1" applyFont="1" applyFill="1" applyBorder="1" applyAlignment="1">
      <alignment horizontal="right" vertical="center"/>
    </xf>
    <xf numFmtId="0" fontId="30" fillId="0" borderId="0" xfId="0" applyFont="1"/>
    <xf numFmtId="0" fontId="12" fillId="8" borderId="22" xfId="0" applyFont="1" applyFill="1" applyBorder="1" applyAlignment="1">
      <alignment horizontal="right" vertical="center"/>
    </xf>
    <xf numFmtId="179" fontId="9" fillId="8" borderId="32" xfId="14" applyNumberFormat="1" applyFont="1" applyFill="1" applyBorder="1" applyAlignment="1">
      <alignment horizontal="right" vertical="center"/>
    </xf>
    <xf numFmtId="179" fontId="9" fillId="2" borderId="0" xfId="14" applyNumberFormat="1" applyFont="1" applyFill="1" applyBorder="1" applyAlignment="1">
      <alignment horizontal="right" vertical="center"/>
    </xf>
    <xf numFmtId="179" fontId="30" fillId="0" borderId="0" xfId="0" applyNumberFormat="1" applyFont="1"/>
    <xf numFmtId="170" fontId="9" fillId="8" borderId="32" xfId="1" applyNumberFormat="1" applyFont="1" applyFill="1" applyBorder="1" applyAlignment="1">
      <alignment horizontal="right" vertical="center"/>
    </xf>
    <xf numFmtId="170" fontId="12" fillId="8" borderId="32" xfId="1" applyNumberFormat="1" applyFont="1" applyFill="1" applyBorder="1" applyAlignment="1">
      <alignment horizontal="right" vertical="center"/>
    </xf>
    <xf numFmtId="170" fontId="9" fillId="2" borderId="0" xfId="1" applyNumberFormat="1" applyFont="1" applyFill="1" applyBorder="1" applyAlignment="1">
      <alignment horizontal="right" vertical="center"/>
    </xf>
    <xf numFmtId="180" fontId="30" fillId="0" borderId="0" xfId="0" applyNumberFormat="1" applyFont="1"/>
    <xf numFmtId="0" fontId="12" fillId="8" borderId="30" xfId="0" applyFont="1" applyFill="1" applyBorder="1" applyAlignment="1">
      <alignment horizontal="right" vertical="center"/>
    </xf>
    <xf numFmtId="179" fontId="12" fillId="2" borderId="0" xfId="14" applyNumberFormat="1" applyFont="1" applyFill="1" applyBorder="1" applyAlignment="1">
      <alignment horizontal="right" vertical="center"/>
    </xf>
    <xf numFmtId="10" fontId="9" fillId="8" borderId="22" xfId="0" applyNumberFormat="1" applyFont="1" applyFill="1" applyBorder="1" applyAlignment="1">
      <alignment horizontal="right" vertical="center"/>
    </xf>
    <xf numFmtId="10" fontId="9" fillId="8" borderId="32" xfId="0" applyNumberFormat="1" applyFont="1" applyFill="1" applyBorder="1" applyAlignment="1">
      <alignment horizontal="right" vertical="center"/>
    </xf>
    <xf numFmtId="177" fontId="9" fillId="8" borderId="32" xfId="14" applyNumberFormat="1" applyFont="1" applyFill="1" applyBorder="1" applyAlignment="1">
      <alignment horizontal="right" vertical="center"/>
    </xf>
    <xf numFmtId="0" fontId="9" fillId="8" borderId="22" xfId="0" applyFont="1" applyFill="1" applyBorder="1" applyAlignment="1">
      <alignment horizontal="left" vertical="center" indent="1"/>
    </xf>
    <xf numFmtId="0" fontId="9" fillId="8" borderId="22" xfId="0" applyFont="1" applyFill="1" applyBorder="1" applyAlignment="1">
      <alignment horizontal="right" vertical="center"/>
    </xf>
    <xf numFmtId="0" fontId="11" fillId="7" borderId="0" xfId="0" applyFont="1" applyFill="1" applyAlignment="1">
      <alignment horizontal="right" vertical="center"/>
    </xf>
    <xf numFmtId="0" fontId="47" fillId="0" borderId="0" xfId="0" applyFont="1" applyAlignment="1">
      <alignment horizontal="left" wrapText="1"/>
    </xf>
    <xf numFmtId="0" fontId="62" fillId="0" borderId="0" xfId="0" applyFont="1"/>
    <xf numFmtId="0" fontId="62" fillId="2" borderId="0" xfId="0" applyFont="1" applyFill="1"/>
    <xf numFmtId="0" fontId="9" fillId="4" borderId="9" xfId="0" applyFont="1" applyFill="1" applyBorder="1" applyAlignment="1">
      <alignment horizontal="right" vertical="center"/>
    </xf>
    <xf numFmtId="0" fontId="12" fillId="4" borderId="12" xfId="0" applyFont="1" applyFill="1" applyBorder="1" applyAlignment="1">
      <alignment horizontal="center" vertical="center" wrapText="1"/>
    </xf>
    <xf numFmtId="0" fontId="63" fillId="2" borderId="0" xfId="0" applyFont="1" applyFill="1"/>
    <xf numFmtId="0" fontId="40" fillId="2" borderId="0" xfId="0" applyFont="1" applyFill="1"/>
    <xf numFmtId="0" fontId="40" fillId="4" borderId="0" xfId="0" applyFont="1" applyFill="1"/>
    <xf numFmtId="172" fontId="37" fillId="4" borderId="8" xfId="14" applyNumberFormat="1" applyFont="1" applyFill="1" applyBorder="1" applyAlignment="1">
      <alignment horizontal="right" vertical="top"/>
    </xf>
    <xf numFmtId="9" fontId="9" fillId="9" borderId="22" xfId="0" applyNumberFormat="1" applyFont="1" applyFill="1" applyBorder="1" applyAlignment="1">
      <alignment horizontal="right" vertical="center"/>
    </xf>
    <xf numFmtId="9" fontId="12" fillId="9" borderId="32" xfId="0" applyNumberFormat="1" applyFont="1" applyFill="1" applyBorder="1" applyAlignment="1">
      <alignment horizontal="right" vertical="center"/>
    </xf>
    <xf numFmtId="179" fontId="9" fillId="9" borderId="22" xfId="14" applyNumberFormat="1" applyFont="1" applyFill="1" applyBorder="1" applyAlignment="1">
      <alignment horizontal="right" vertical="center"/>
    </xf>
    <xf numFmtId="179" fontId="9" fillId="8" borderId="30" xfId="14" applyNumberFormat="1" applyFont="1" applyFill="1" applyBorder="1" applyAlignment="1">
      <alignment horizontal="right" vertical="center"/>
    </xf>
    <xf numFmtId="171" fontId="9" fillId="8" borderId="30" xfId="14" applyNumberFormat="1" applyFont="1" applyFill="1" applyBorder="1" applyAlignment="1">
      <alignment horizontal="right" vertical="center"/>
    </xf>
    <xf numFmtId="179" fontId="53" fillId="9" borderId="22" xfId="14" applyNumberFormat="1" applyFont="1" applyFill="1" applyBorder="1" applyAlignment="1">
      <alignment horizontal="right" vertical="center"/>
    </xf>
    <xf numFmtId="181" fontId="25" fillId="0" borderId="0" xfId="0" applyNumberFormat="1" applyFont="1"/>
    <xf numFmtId="37" fontId="12" fillId="8" borderId="22" xfId="14" applyNumberFormat="1" applyFont="1" applyFill="1" applyBorder="1" applyAlignment="1">
      <alignment horizontal="center"/>
    </xf>
    <xf numFmtId="10" fontId="24" fillId="2" borderId="0" xfId="0" applyNumberFormat="1" applyFont="1" applyFill="1"/>
    <xf numFmtId="169" fontId="24" fillId="2" borderId="0" xfId="0" applyNumberFormat="1" applyFont="1" applyFill="1"/>
    <xf numFmtId="2" fontId="24" fillId="2" borderId="0" xfId="0" applyNumberFormat="1" applyFont="1" applyFill="1"/>
    <xf numFmtId="3" fontId="24" fillId="2" borderId="0" xfId="0" applyNumberFormat="1" applyFont="1" applyFill="1"/>
    <xf numFmtId="0" fontId="9" fillId="0" borderId="8" xfId="0" applyFont="1" applyBorder="1" applyAlignment="1">
      <alignment horizontal="left" vertical="center" wrapText="1"/>
    </xf>
    <xf numFmtId="0" fontId="9" fillId="0" borderId="12" xfId="0" applyFont="1" applyBorder="1" applyAlignment="1">
      <alignment horizontal="left" vertical="center" wrapText="1" indent="1"/>
    </xf>
    <xf numFmtId="166" fontId="36" fillId="5" borderId="7" xfId="1" applyNumberFormat="1" applyFont="1" applyFill="1" applyBorder="1" applyAlignment="1">
      <alignment horizontal="right" vertical="center"/>
    </xf>
    <xf numFmtId="166" fontId="36" fillId="4" borderId="7" xfId="1" applyNumberFormat="1" applyFont="1" applyFill="1" applyBorder="1" applyAlignment="1">
      <alignment horizontal="right" vertical="center"/>
    </xf>
    <xf numFmtId="0" fontId="40" fillId="2" borderId="0" xfId="0" applyFont="1" applyFill="1" applyAlignment="1">
      <alignment vertical="top"/>
    </xf>
    <xf numFmtId="0" fontId="9" fillId="4" borderId="8" xfId="0" applyFont="1" applyFill="1" applyBorder="1" applyAlignment="1">
      <alignment horizontal="center" vertical="center"/>
    </xf>
    <xf numFmtId="177" fontId="9" fillId="8" borderId="0" xfId="14" applyNumberFormat="1" applyFont="1" applyFill="1" applyBorder="1" applyAlignment="1">
      <alignment horizontal="right" vertical="center"/>
    </xf>
    <xf numFmtId="9" fontId="9" fillId="9" borderId="1" xfId="0" applyNumberFormat="1" applyFont="1" applyFill="1" applyBorder="1" applyAlignment="1">
      <alignment horizontal="right" vertical="center"/>
    </xf>
    <xf numFmtId="179" fontId="53" fillId="8" borderId="22" xfId="14" applyNumberFormat="1" applyFont="1" applyFill="1" applyBorder="1" applyAlignment="1">
      <alignment horizontal="right" vertical="center"/>
    </xf>
    <xf numFmtId="0" fontId="11" fillId="11" borderId="0" xfId="0" applyFont="1" applyFill="1" applyAlignment="1">
      <alignment vertical="center" wrapText="1"/>
    </xf>
    <xf numFmtId="14" fontId="11" fillId="3" borderId="0" xfId="0" applyNumberFormat="1" applyFont="1" applyFill="1" applyAlignment="1">
      <alignment horizontal="right" vertical="center"/>
    </xf>
    <xf numFmtId="14" fontId="11" fillId="3" borderId="0" xfId="0" applyNumberFormat="1" applyFont="1" applyFill="1" applyAlignment="1">
      <alignment horizontal="right" vertical="center" wrapText="1"/>
    </xf>
    <xf numFmtId="10" fontId="25" fillId="2" borderId="0" xfId="0" applyNumberFormat="1" applyFont="1" applyFill="1"/>
    <xf numFmtId="2" fontId="25" fillId="2" borderId="0" xfId="0" applyNumberFormat="1" applyFont="1" applyFill="1"/>
    <xf numFmtId="2" fontId="9" fillId="2" borderId="9" xfId="1" applyNumberFormat="1" applyFont="1" applyFill="1" applyBorder="1" applyAlignment="1">
      <alignment horizontal="right" vertical="center" wrapText="1"/>
    </xf>
    <xf numFmtId="2" fontId="9" fillId="5" borderId="9" xfId="1" applyNumberFormat="1" applyFont="1" applyFill="1" applyBorder="1" applyAlignment="1">
      <alignment horizontal="right" vertical="center" wrapText="1"/>
    </xf>
    <xf numFmtId="10" fontId="33" fillId="2" borderId="0" xfId="0" applyNumberFormat="1" applyFont="1" applyFill="1"/>
    <xf numFmtId="2" fontId="33" fillId="2" borderId="0" xfId="0" applyNumberFormat="1" applyFont="1" applyFill="1"/>
    <xf numFmtId="0" fontId="40" fillId="2" borderId="0" xfId="0" applyFont="1" applyFill="1" applyAlignment="1">
      <alignment vertical="top" wrapText="1"/>
    </xf>
    <xf numFmtId="166" fontId="9" fillId="2" borderId="9" xfId="0" applyNumberFormat="1" applyFont="1" applyFill="1" applyBorder="1" applyAlignment="1">
      <alignment horizontal="right" vertical="center" wrapText="1"/>
    </xf>
    <xf numFmtId="179" fontId="9" fillId="10" borderId="22" xfId="14" applyNumberFormat="1" applyFont="1" applyFill="1" applyBorder="1" applyAlignment="1">
      <alignment horizontal="right" vertical="center"/>
    </xf>
    <xf numFmtId="49" fontId="9" fillId="8" borderId="32" xfId="14" applyNumberFormat="1" applyFont="1" applyFill="1" applyBorder="1" applyAlignment="1">
      <alignment horizontal="right"/>
    </xf>
    <xf numFmtId="177" fontId="69" fillId="8" borderId="30" xfId="14" applyNumberFormat="1" applyFont="1" applyFill="1" applyBorder="1" applyAlignment="1">
      <alignment horizontal="right"/>
    </xf>
    <xf numFmtId="10" fontId="9" fillId="8" borderId="32" xfId="1" applyNumberFormat="1" applyFont="1" applyFill="1" applyBorder="1" applyAlignment="1">
      <alignment horizontal="right" vertical="center"/>
    </xf>
    <xf numFmtId="10" fontId="9" fillId="8" borderId="22" xfId="1" applyNumberFormat="1" applyFont="1" applyFill="1" applyBorder="1" applyAlignment="1">
      <alignment horizontal="center" vertical="center"/>
    </xf>
    <xf numFmtId="10" fontId="12" fillId="8" borderId="22" xfId="1" applyNumberFormat="1" applyFont="1" applyFill="1" applyBorder="1" applyAlignment="1">
      <alignment horizontal="center" vertical="center"/>
    </xf>
    <xf numFmtId="0" fontId="40" fillId="0" borderId="0" xfId="0" applyFont="1" applyAlignment="1">
      <alignment vertical="center"/>
    </xf>
    <xf numFmtId="0" fontId="25" fillId="0" borderId="0" xfId="0" applyFont="1" applyAlignment="1">
      <alignment wrapText="1"/>
    </xf>
    <xf numFmtId="0" fontId="22" fillId="0" borderId="0" xfId="0" applyFont="1"/>
    <xf numFmtId="0" fontId="25" fillId="0" borderId="0" xfId="0" applyFont="1" applyAlignment="1">
      <alignment horizontal="center" vertical="center"/>
    </xf>
    <xf numFmtId="0" fontId="25" fillId="0" borderId="0" xfId="0" applyFont="1" applyAlignment="1">
      <alignment vertical="center" wrapText="1"/>
    </xf>
    <xf numFmtId="0" fontId="12" fillId="0" borderId="12" xfId="0" applyFont="1" applyBorder="1" applyAlignment="1">
      <alignment horizontal="left" vertical="center" wrapText="1"/>
    </xf>
    <xf numFmtId="0" fontId="9" fillId="0" borderId="8" xfId="0" applyFont="1" applyBorder="1" applyAlignment="1">
      <alignment horizontal="left" vertical="center" wrapText="1" indent="3"/>
    </xf>
    <xf numFmtId="0" fontId="71" fillId="0" borderId="0" xfId="0" applyFont="1"/>
    <xf numFmtId="177" fontId="72" fillId="10" borderId="30" xfId="14" applyNumberFormat="1" applyFont="1" applyFill="1" applyBorder="1" applyAlignment="1">
      <alignment horizontal="right" vertical="center"/>
    </xf>
    <xf numFmtId="0" fontId="40" fillId="0" borderId="0" xfId="0" applyFont="1" applyAlignment="1">
      <alignment horizontal="left"/>
    </xf>
    <xf numFmtId="177" fontId="9" fillId="10" borderId="22" xfId="14" applyNumberFormat="1" applyFont="1" applyFill="1" applyBorder="1" applyAlignment="1">
      <alignment horizontal="right" vertical="center"/>
    </xf>
    <xf numFmtId="177" fontId="9" fillId="10" borderId="1" xfId="14" applyNumberFormat="1" applyFont="1" applyFill="1" applyBorder="1" applyAlignment="1">
      <alignment horizontal="right" vertical="center"/>
    </xf>
    <xf numFmtId="177" fontId="12" fillId="10" borderId="32" xfId="14" applyNumberFormat="1" applyFont="1" applyFill="1" applyBorder="1" applyAlignment="1">
      <alignment horizontal="right" vertical="center"/>
    </xf>
    <xf numFmtId="9" fontId="9" fillId="10" borderId="22" xfId="1" applyFont="1" applyFill="1" applyBorder="1" applyAlignment="1">
      <alignment horizontal="right" vertical="center"/>
    </xf>
    <xf numFmtId="0" fontId="13" fillId="4" borderId="9" xfId="0" applyFont="1" applyFill="1" applyBorder="1" applyAlignment="1">
      <alignment horizontal="left" vertical="center" wrapText="1"/>
    </xf>
    <xf numFmtId="9" fontId="9" fillId="9" borderId="22" xfId="1" applyFont="1" applyFill="1" applyBorder="1" applyAlignment="1">
      <alignment horizontal="right" vertical="center"/>
    </xf>
    <xf numFmtId="9" fontId="9" fillId="8" borderId="30" xfId="0" applyNumberFormat="1" applyFont="1" applyFill="1" applyBorder="1" applyAlignment="1">
      <alignment horizontal="center"/>
    </xf>
    <xf numFmtId="0" fontId="12" fillId="4" borderId="36" xfId="0" applyFont="1" applyFill="1" applyBorder="1" applyAlignment="1">
      <alignment horizontal="left" vertical="center" wrapText="1"/>
    </xf>
    <xf numFmtId="0" fontId="13" fillId="4" borderId="7" xfId="0" applyFont="1" applyFill="1" applyBorder="1" applyAlignment="1">
      <alignment horizontal="left" vertical="center" wrapText="1"/>
    </xf>
    <xf numFmtId="177" fontId="12" fillId="10" borderId="32" xfId="14" applyNumberFormat="1" applyFont="1" applyFill="1" applyBorder="1" applyAlignment="1">
      <alignment horizontal="right"/>
    </xf>
    <xf numFmtId="177" fontId="9" fillId="10" borderId="30" xfId="14" applyNumberFormat="1" applyFont="1" applyFill="1" applyBorder="1" applyAlignment="1">
      <alignment horizontal="right"/>
    </xf>
    <xf numFmtId="9" fontId="12" fillId="10" borderId="32" xfId="1" applyFont="1" applyFill="1" applyBorder="1" applyAlignment="1">
      <alignment horizontal="right"/>
    </xf>
    <xf numFmtId="177" fontId="9" fillId="8" borderId="22" xfId="14" applyNumberFormat="1" applyFont="1" applyFill="1" applyBorder="1" applyAlignment="1">
      <alignment horizontal="right" vertical="center" wrapText="1"/>
    </xf>
    <xf numFmtId="177" fontId="12" fillId="8" borderId="32" xfId="14" applyNumberFormat="1" applyFont="1" applyFill="1" applyBorder="1" applyAlignment="1">
      <alignment horizontal="right" wrapText="1"/>
    </xf>
    <xf numFmtId="177" fontId="53" fillId="8" borderId="30" xfId="14" applyNumberFormat="1" applyFont="1" applyFill="1" applyBorder="1" applyAlignment="1">
      <alignment horizontal="right" wrapText="1"/>
    </xf>
    <xf numFmtId="9" fontId="9" fillId="8" borderId="22" xfId="1" applyFont="1" applyFill="1" applyBorder="1" applyAlignment="1">
      <alignment horizontal="right" wrapText="1"/>
    </xf>
    <xf numFmtId="9" fontId="12" fillId="8" borderId="32" xfId="1" applyFont="1" applyFill="1" applyBorder="1" applyAlignment="1">
      <alignment horizontal="right" wrapText="1"/>
    </xf>
    <xf numFmtId="0" fontId="9" fillId="4" borderId="10" xfId="0" applyFont="1" applyFill="1" applyBorder="1" applyAlignment="1">
      <alignment horizontal="center" vertical="center"/>
    </xf>
    <xf numFmtId="1" fontId="12" fillId="9" borderId="22" xfId="0" applyNumberFormat="1" applyFont="1" applyFill="1" applyBorder="1" applyAlignment="1">
      <alignment horizontal="center" vertical="center"/>
    </xf>
    <xf numFmtId="9" fontId="12" fillId="9" borderId="22" xfId="1" applyFont="1" applyFill="1" applyBorder="1" applyAlignment="1">
      <alignment horizontal="center" vertical="center"/>
    </xf>
    <xf numFmtId="177" fontId="12" fillId="10" borderId="30" xfId="14" applyNumberFormat="1" applyFont="1" applyFill="1" applyBorder="1" applyAlignment="1">
      <alignment horizontal="right" vertical="center"/>
    </xf>
    <xf numFmtId="177" fontId="12" fillId="10" borderId="22" xfId="14" applyNumberFormat="1" applyFont="1" applyFill="1" applyBorder="1" applyAlignment="1">
      <alignment horizontal="right" vertical="center"/>
    </xf>
    <xf numFmtId="179" fontId="12" fillId="10" borderId="32" xfId="14" applyNumberFormat="1" applyFont="1" applyFill="1" applyBorder="1" applyAlignment="1">
      <alignment horizontal="right" vertical="center"/>
    </xf>
    <xf numFmtId="167" fontId="9" fillId="9" borderId="22" xfId="14" applyNumberFormat="1" applyFont="1" applyFill="1" applyBorder="1" applyAlignment="1">
      <alignment horizontal="center" vertical="center"/>
    </xf>
    <xf numFmtId="179" fontId="9" fillId="10" borderId="32" xfId="14" applyNumberFormat="1" applyFont="1" applyFill="1" applyBorder="1" applyAlignment="1">
      <alignment horizontal="right" vertical="center"/>
    </xf>
    <xf numFmtId="177" fontId="9" fillId="10" borderId="30" xfId="14" applyNumberFormat="1" applyFont="1" applyFill="1" applyBorder="1" applyAlignment="1">
      <alignment horizontal="right" vertical="center"/>
    </xf>
    <xf numFmtId="170" fontId="9" fillId="10" borderId="32" xfId="1" applyNumberFormat="1" applyFont="1" applyFill="1" applyBorder="1" applyAlignment="1">
      <alignment horizontal="right" vertical="center"/>
    </xf>
    <xf numFmtId="177" fontId="53" fillId="8" borderId="30" xfId="14" applyNumberFormat="1" applyFont="1" applyFill="1" applyBorder="1" applyAlignment="1">
      <alignment horizontal="right" vertical="center"/>
    </xf>
    <xf numFmtId="170" fontId="9" fillId="9" borderId="22" xfId="1" applyNumberFormat="1" applyFont="1" applyFill="1" applyBorder="1" applyAlignment="1">
      <alignment horizontal="center" vertical="center"/>
    </xf>
    <xf numFmtId="3" fontId="9" fillId="9" borderId="22" xfId="14" applyNumberFormat="1" applyFont="1" applyFill="1" applyBorder="1" applyAlignment="1">
      <alignment horizontal="center"/>
    </xf>
    <xf numFmtId="3" fontId="12" fillId="9" borderId="22" xfId="14" applyNumberFormat="1" applyFont="1" applyFill="1" applyBorder="1" applyAlignment="1">
      <alignment horizontal="center"/>
    </xf>
    <xf numFmtId="170" fontId="12" fillId="9" borderId="22" xfId="1" applyNumberFormat="1" applyFont="1" applyFill="1" applyBorder="1" applyAlignment="1">
      <alignment horizontal="center" vertical="center"/>
    </xf>
    <xf numFmtId="0" fontId="53" fillId="8" borderId="22" xfId="0" applyFont="1" applyFill="1" applyBorder="1" applyAlignment="1">
      <alignment horizontal="right" vertical="center"/>
    </xf>
    <xf numFmtId="171" fontId="32" fillId="5" borderId="5" xfId="22" applyNumberFormat="1" applyFont="1" applyFill="1" applyBorder="1" applyAlignment="1">
      <alignment horizontal="right" vertical="center"/>
    </xf>
    <xf numFmtId="171" fontId="32" fillId="4" borderId="5" xfId="22" applyNumberFormat="1" applyFont="1" applyFill="1" applyBorder="1" applyAlignment="1">
      <alignment horizontal="right" vertical="center"/>
    </xf>
    <xf numFmtId="171" fontId="37" fillId="4" borderId="7" xfId="22" applyNumberFormat="1" applyFont="1" applyFill="1" applyBorder="1" applyAlignment="1">
      <alignment horizontal="right" vertical="top"/>
    </xf>
    <xf numFmtId="172" fontId="37" fillId="4" borderId="7" xfId="22" applyNumberFormat="1" applyFont="1" applyFill="1" applyBorder="1" applyAlignment="1">
      <alignment horizontal="right" vertical="top"/>
    </xf>
    <xf numFmtId="171" fontId="32" fillId="5" borderId="6" xfId="22" applyNumberFormat="1" applyFont="1" applyFill="1" applyBorder="1" applyAlignment="1">
      <alignment horizontal="right" vertical="center"/>
    </xf>
    <xf numFmtId="171" fontId="32" fillId="4" borderId="6" xfId="22" applyNumberFormat="1" applyFont="1" applyFill="1" applyBorder="1" applyAlignment="1">
      <alignment horizontal="right" vertical="center"/>
    </xf>
    <xf numFmtId="171" fontId="37" fillId="4" borderId="8" xfId="22" applyNumberFormat="1" applyFont="1" applyFill="1" applyBorder="1" applyAlignment="1">
      <alignment horizontal="right" vertical="top"/>
    </xf>
    <xf numFmtId="172" fontId="37" fillId="4" borderId="8" xfId="22" applyNumberFormat="1" applyFont="1" applyFill="1" applyBorder="1" applyAlignment="1">
      <alignment horizontal="right" vertical="top"/>
    </xf>
    <xf numFmtId="172" fontId="32" fillId="5" borderId="6" xfId="22" applyNumberFormat="1" applyFont="1" applyFill="1" applyBorder="1" applyAlignment="1">
      <alignment horizontal="right" vertical="center"/>
    </xf>
    <xf numFmtId="172" fontId="32" fillId="4" borderId="6" xfId="22" applyNumberFormat="1" applyFont="1" applyFill="1" applyBorder="1" applyAlignment="1">
      <alignment horizontal="right" vertical="center"/>
    </xf>
    <xf numFmtId="0" fontId="40" fillId="2" borderId="16" xfId="0" applyFont="1" applyFill="1" applyBorder="1"/>
    <xf numFmtId="0" fontId="25" fillId="2" borderId="16" xfId="0" applyFont="1" applyFill="1" applyBorder="1"/>
    <xf numFmtId="0" fontId="9" fillId="2" borderId="0" xfId="0" applyFont="1" applyFill="1" applyAlignment="1">
      <alignment horizontal="center" vertical="center" wrapText="1"/>
    </xf>
    <xf numFmtId="0" fontId="12" fillId="2" borderId="0" xfId="0" applyFont="1" applyFill="1" applyAlignment="1">
      <alignment horizontal="center" vertical="center" wrapText="1"/>
    </xf>
    <xf numFmtId="171" fontId="48" fillId="4" borderId="7" xfId="22" applyNumberFormat="1" applyFont="1" applyFill="1" applyBorder="1" applyAlignment="1">
      <alignment horizontal="right" vertical="center"/>
    </xf>
    <xf numFmtId="0" fontId="11" fillId="3" borderId="0" xfId="0" applyFont="1" applyFill="1" applyAlignment="1">
      <alignment horizontal="left" vertical="center" wrapText="1"/>
    </xf>
    <xf numFmtId="171" fontId="32" fillId="5" borderId="7" xfId="22" applyNumberFormat="1" applyFont="1" applyFill="1" applyBorder="1" applyAlignment="1">
      <alignment horizontal="right" vertical="center"/>
    </xf>
    <xf numFmtId="171" fontId="32" fillId="4" borderId="7" xfId="22" applyNumberFormat="1" applyFont="1" applyFill="1" applyBorder="1" applyAlignment="1">
      <alignment horizontal="right" vertical="center"/>
    </xf>
    <xf numFmtId="171" fontId="37" fillId="4" borderId="7" xfId="22" applyNumberFormat="1" applyFont="1" applyFill="1" applyBorder="1" applyAlignment="1">
      <alignment horizontal="right" vertical="center"/>
    </xf>
    <xf numFmtId="172" fontId="37" fillId="4" borderId="7" xfId="22" applyNumberFormat="1" applyFont="1" applyFill="1" applyBorder="1" applyAlignment="1">
      <alignment horizontal="right" vertical="center"/>
    </xf>
    <xf numFmtId="9" fontId="12" fillId="10" borderId="32" xfId="0" applyNumberFormat="1" applyFont="1" applyFill="1" applyBorder="1" applyAlignment="1">
      <alignment horizontal="right" vertical="center"/>
    </xf>
    <xf numFmtId="49" fontId="9" fillId="8" borderId="22" xfId="0" applyNumberFormat="1" applyFont="1" applyFill="1" applyBorder="1" applyAlignment="1">
      <alignment horizontal="center" vertical="center"/>
    </xf>
    <xf numFmtId="171" fontId="36" fillId="5" borderId="11" xfId="14" applyNumberFormat="1" applyFont="1" applyFill="1" applyBorder="1" applyAlignment="1">
      <alignment horizontal="right" vertical="center"/>
    </xf>
    <xf numFmtId="170" fontId="32" fillId="5" borderId="8" xfId="1" applyNumberFormat="1" applyFont="1" applyFill="1" applyBorder="1" applyAlignment="1">
      <alignment horizontal="right" vertical="center"/>
    </xf>
    <xf numFmtId="170" fontId="32" fillId="4" borderId="8" xfId="1" applyNumberFormat="1" applyFont="1" applyFill="1" applyBorder="1" applyAlignment="1">
      <alignment horizontal="right" vertical="center"/>
    </xf>
    <xf numFmtId="171" fontId="32" fillId="5" borderId="10" xfId="14" applyNumberFormat="1" applyFont="1" applyFill="1" applyBorder="1" applyAlignment="1">
      <alignment horizontal="right" vertical="center"/>
    </xf>
    <xf numFmtId="171" fontId="32" fillId="4" borderId="10" xfId="14" applyNumberFormat="1" applyFont="1" applyFill="1" applyBorder="1" applyAlignment="1">
      <alignment horizontal="right" vertical="center"/>
    </xf>
    <xf numFmtId="171" fontId="37" fillId="4" borderId="10" xfId="14" applyNumberFormat="1" applyFont="1" applyFill="1" applyBorder="1" applyAlignment="1">
      <alignment horizontal="right" vertical="center"/>
    </xf>
    <xf numFmtId="172" fontId="37" fillId="4" borderId="10" xfId="14" applyNumberFormat="1" applyFont="1" applyFill="1" applyBorder="1" applyAlignment="1">
      <alignment horizontal="right" vertical="center"/>
    </xf>
    <xf numFmtId="171" fontId="36" fillId="4" borderId="11" xfId="14" applyNumberFormat="1" applyFont="1" applyFill="1" applyBorder="1" applyAlignment="1">
      <alignment horizontal="right" vertical="center"/>
    </xf>
    <xf numFmtId="171" fontId="48" fillId="4" borderId="11" xfId="14" applyNumberFormat="1" applyFont="1" applyFill="1" applyBorder="1" applyAlignment="1">
      <alignment horizontal="right" vertical="center"/>
    </xf>
    <xf numFmtId="172" fontId="48" fillId="4" borderId="11" xfId="14" applyNumberFormat="1" applyFont="1" applyFill="1" applyBorder="1" applyAlignment="1">
      <alignment horizontal="right" vertical="center"/>
    </xf>
    <xf numFmtId="4" fontId="32" fillId="5" borderId="18" xfId="14" applyNumberFormat="1" applyFont="1" applyFill="1" applyBorder="1" applyAlignment="1">
      <alignment horizontal="right" vertical="center"/>
    </xf>
    <xf numFmtId="4" fontId="32" fillId="4" borderId="18" xfId="14" applyNumberFormat="1" applyFont="1" applyFill="1" applyBorder="1" applyAlignment="1">
      <alignment horizontal="right" vertical="center"/>
    </xf>
    <xf numFmtId="169" fontId="32" fillId="5" borderId="18" xfId="14" applyNumberFormat="1" applyFont="1" applyFill="1" applyBorder="1" applyAlignment="1">
      <alignment horizontal="right" vertical="center"/>
    </xf>
    <xf numFmtId="169" fontId="32" fillId="4" borderId="18" xfId="14" applyNumberFormat="1" applyFont="1" applyFill="1" applyBorder="1" applyAlignment="1">
      <alignment horizontal="right" vertical="center"/>
    </xf>
    <xf numFmtId="169" fontId="36" fillId="5" borderId="18" xfId="14" applyNumberFormat="1" applyFont="1" applyFill="1" applyBorder="1" applyAlignment="1">
      <alignment horizontal="right" vertical="center"/>
    </xf>
    <xf numFmtId="169" fontId="36" fillId="4" borderId="18" xfId="14" applyNumberFormat="1" applyFont="1" applyFill="1" applyBorder="1" applyAlignment="1">
      <alignment horizontal="right" vertical="center"/>
    </xf>
    <xf numFmtId="166" fontId="9" fillId="5" borderId="9" xfId="0" applyNumberFormat="1" applyFont="1" applyFill="1" applyBorder="1" applyAlignment="1">
      <alignment horizontal="right" vertical="center" wrapText="1"/>
    </xf>
    <xf numFmtId="172" fontId="37" fillId="5" borderId="7" xfId="14" applyNumberFormat="1" applyFont="1" applyFill="1" applyBorder="1" applyAlignment="1">
      <alignment horizontal="right" vertical="center"/>
    </xf>
    <xf numFmtId="171" fontId="36" fillId="5" borderId="7" xfId="22" applyNumberFormat="1" applyFont="1" applyFill="1" applyBorder="1" applyAlignment="1">
      <alignment horizontal="right" vertical="center"/>
    </xf>
    <xf numFmtId="171" fontId="36" fillId="4" borderId="7" xfId="22" applyNumberFormat="1" applyFont="1" applyFill="1" applyBorder="1" applyAlignment="1">
      <alignment horizontal="right" vertical="center"/>
    </xf>
    <xf numFmtId="9" fontId="9" fillId="9" borderId="22" xfId="0" applyNumberFormat="1" applyFont="1" applyFill="1" applyBorder="1" applyAlignment="1">
      <alignment horizontal="center"/>
    </xf>
    <xf numFmtId="177" fontId="9" fillId="10" borderId="22" xfId="14" applyNumberFormat="1" applyFont="1" applyFill="1" applyBorder="1" applyAlignment="1">
      <alignment horizontal="center" vertical="center"/>
    </xf>
    <xf numFmtId="177" fontId="53" fillId="10" borderId="30" xfId="14" applyNumberFormat="1" applyFont="1" applyFill="1" applyBorder="1" applyAlignment="1">
      <alignment horizontal="right" vertical="center"/>
    </xf>
    <xf numFmtId="177" fontId="9" fillId="8" borderId="0" xfId="14" applyNumberFormat="1" applyFont="1" applyFill="1" applyAlignment="1">
      <alignment horizontal="right" vertical="center"/>
    </xf>
    <xf numFmtId="9" fontId="12" fillId="8" borderId="32" xfId="1" applyFont="1" applyFill="1" applyBorder="1" applyAlignment="1">
      <alignment horizontal="right"/>
    </xf>
    <xf numFmtId="177" fontId="12" fillId="10" borderId="30" xfId="14" applyNumberFormat="1" applyFont="1" applyFill="1" applyBorder="1" applyAlignment="1">
      <alignment horizontal="right"/>
    </xf>
    <xf numFmtId="179" fontId="9" fillId="10" borderId="32" xfId="14" applyNumberFormat="1" applyFont="1" applyFill="1" applyBorder="1" applyAlignment="1">
      <alignment horizontal="right"/>
    </xf>
    <xf numFmtId="177" fontId="72" fillId="8" borderId="30" xfId="14" applyNumberFormat="1" applyFont="1" applyFill="1" applyBorder="1" applyAlignment="1">
      <alignment horizontal="right" vertical="center"/>
    </xf>
    <xf numFmtId="177" fontId="72" fillId="8" borderId="22" xfId="14" applyNumberFormat="1" applyFont="1" applyFill="1" applyBorder="1" applyAlignment="1">
      <alignment horizontal="right" vertical="center"/>
    </xf>
    <xf numFmtId="177" fontId="9" fillId="10" borderId="32" xfId="14" applyNumberFormat="1" applyFont="1" applyFill="1" applyBorder="1" applyAlignment="1">
      <alignment horizontal="right" vertical="center"/>
    </xf>
    <xf numFmtId="0" fontId="9" fillId="10" borderId="22" xfId="0" applyFont="1" applyFill="1" applyBorder="1" applyAlignment="1">
      <alignment horizontal="right" vertical="center"/>
    </xf>
    <xf numFmtId="179" fontId="25" fillId="0" borderId="0" xfId="0" applyNumberFormat="1" applyFont="1"/>
    <xf numFmtId="174" fontId="9" fillId="2" borderId="15" xfId="0" quotePrefix="1" applyNumberFormat="1" applyFont="1" applyFill="1" applyBorder="1" applyAlignment="1">
      <alignment horizontal="right" vertical="center"/>
    </xf>
    <xf numFmtId="0" fontId="9" fillId="2" borderId="8" xfId="0" applyFont="1" applyFill="1" applyBorder="1" applyAlignment="1">
      <alignment horizontal="left" vertical="center" wrapText="1"/>
    </xf>
    <xf numFmtId="0" fontId="12" fillId="4" borderId="0" xfId="0" applyFont="1" applyFill="1" applyAlignment="1">
      <alignment horizontal="right" vertical="center"/>
    </xf>
    <xf numFmtId="171" fontId="36" fillId="5" borderId="0" xfId="14" applyNumberFormat="1" applyFont="1" applyFill="1" applyBorder="1" applyAlignment="1">
      <alignment horizontal="right" vertical="center"/>
    </xf>
    <xf numFmtId="171" fontId="36" fillId="4" borderId="0" xfId="14" applyNumberFormat="1" applyFont="1" applyFill="1" applyBorder="1" applyAlignment="1">
      <alignment horizontal="right" vertical="center"/>
    </xf>
    <xf numFmtId="171" fontId="48" fillId="4" borderId="0" xfId="14" applyNumberFormat="1" applyFont="1" applyFill="1" applyBorder="1" applyAlignment="1">
      <alignment horizontal="right" vertical="center"/>
    </xf>
    <xf numFmtId="172" fontId="48" fillId="4" borderId="0" xfId="14" applyNumberFormat="1" applyFont="1" applyFill="1" applyBorder="1" applyAlignment="1">
      <alignment horizontal="right" vertical="center"/>
    </xf>
    <xf numFmtId="0" fontId="40" fillId="2" borderId="0" xfId="0" applyFont="1" applyFill="1" applyAlignment="1">
      <alignment horizontal="left" indent="1"/>
    </xf>
    <xf numFmtId="49" fontId="9" fillId="9" borderId="22" xfId="14" applyNumberFormat="1" applyFont="1" applyFill="1" applyBorder="1" applyAlignment="1">
      <alignment horizontal="right" vertical="center"/>
    </xf>
    <xf numFmtId="9" fontId="9" fillId="10" borderId="22" xfId="1" applyFont="1" applyFill="1" applyBorder="1" applyAlignment="1">
      <alignment horizontal="right"/>
    </xf>
    <xf numFmtId="9" fontId="9" fillId="8" borderId="22" xfId="1" applyFont="1" applyFill="1" applyBorder="1" applyAlignment="1">
      <alignment horizontal="right"/>
    </xf>
    <xf numFmtId="171" fontId="32" fillId="5" borderId="18" xfId="14" applyNumberFormat="1" applyFont="1" applyFill="1" applyBorder="1" applyAlignment="1">
      <alignment horizontal="right" vertical="center"/>
    </xf>
    <xf numFmtId="171" fontId="32" fillId="4" borderId="18" xfId="14" applyNumberFormat="1" applyFont="1" applyFill="1" applyBorder="1" applyAlignment="1">
      <alignment horizontal="right" vertical="center"/>
    </xf>
    <xf numFmtId="171" fontId="32" fillId="5" borderId="5" xfId="14" applyNumberFormat="1" applyFont="1" applyFill="1" applyBorder="1" applyAlignment="1">
      <alignment horizontal="right" vertical="center"/>
    </xf>
    <xf numFmtId="171" fontId="32" fillId="5" borderId="6" xfId="14" applyNumberFormat="1" applyFont="1" applyFill="1" applyBorder="1" applyAlignment="1">
      <alignment horizontal="right" vertical="center"/>
    </xf>
    <xf numFmtId="172" fontId="32" fillId="5" borderId="6" xfId="14" applyNumberFormat="1" applyFont="1" applyFill="1" applyBorder="1" applyAlignment="1">
      <alignment horizontal="right" vertical="center"/>
    </xf>
    <xf numFmtId="166" fontId="32" fillId="5" borderId="6" xfId="14" applyNumberFormat="1" applyFont="1" applyFill="1" applyBorder="1" applyAlignment="1">
      <alignment horizontal="right" vertical="center"/>
    </xf>
    <xf numFmtId="170" fontId="32" fillId="5" borderId="6" xfId="1" applyNumberFormat="1" applyFont="1" applyFill="1" applyBorder="1" applyAlignment="1">
      <alignment horizontal="right" vertical="center"/>
    </xf>
    <xf numFmtId="173" fontId="32" fillId="5" borderId="5" xfId="14" applyNumberFormat="1" applyFont="1" applyFill="1" applyBorder="1" applyAlignment="1">
      <alignment horizontal="right" vertical="center"/>
    </xf>
    <xf numFmtId="9" fontId="27" fillId="3" borderId="0" xfId="0" applyNumberFormat="1" applyFont="1" applyFill="1" applyAlignment="1">
      <alignment horizontal="right" vertical="center"/>
    </xf>
    <xf numFmtId="171" fontId="32" fillId="5" borderId="9" xfId="14" applyNumberFormat="1" applyFont="1" applyFill="1" applyBorder="1" applyAlignment="1">
      <alignment horizontal="right" vertical="center"/>
    </xf>
    <xf numFmtId="171" fontId="32" fillId="4" borderId="9" xfId="14" applyNumberFormat="1" applyFont="1" applyFill="1" applyBorder="1" applyAlignment="1">
      <alignment horizontal="right" vertical="center"/>
    </xf>
    <xf numFmtId="171" fontId="37" fillId="4" borderId="9" xfId="14" applyNumberFormat="1" applyFont="1" applyFill="1" applyBorder="1" applyAlignment="1">
      <alignment horizontal="right" vertical="center"/>
    </xf>
    <xf numFmtId="172" fontId="37" fillId="4" borderId="9" xfId="14" applyNumberFormat="1" applyFont="1" applyFill="1" applyBorder="1" applyAlignment="1">
      <alignment horizontal="right" vertical="center"/>
    </xf>
    <xf numFmtId="171" fontId="32" fillId="5" borderId="39" xfId="14" applyNumberFormat="1" applyFont="1" applyFill="1" applyBorder="1" applyAlignment="1">
      <alignment horizontal="right" vertical="center"/>
    </xf>
    <xf numFmtId="171" fontId="32" fillId="4" borderId="39" xfId="14" applyNumberFormat="1" applyFont="1" applyFill="1" applyBorder="1" applyAlignment="1">
      <alignment horizontal="right" vertical="center"/>
    </xf>
    <xf numFmtId="171" fontId="37" fillId="4" borderId="39" xfId="14" applyNumberFormat="1" applyFont="1" applyFill="1" applyBorder="1" applyAlignment="1">
      <alignment horizontal="right" vertical="center"/>
    </xf>
    <xf numFmtId="172" fontId="37" fillId="4" borderId="39" xfId="14" applyNumberFormat="1" applyFont="1" applyFill="1" applyBorder="1" applyAlignment="1">
      <alignment horizontal="right" vertical="center"/>
    </xf>
    <xf numFmtId="171" fontId="37" fillId="4" borderId="18" xfId="14" applyNumberFormat="1" applyFont="1" applyFill="1" applyBorder="1" applyAlignment="1">
      <alignment horizontal="right" vertical="center"/>
    </xf>
    <xf numFmtId="169" fontId="25" fillId="2" borderId="0" xfId="0" applyNumberFormat="1" applyFont="1" applyFill="1"/>
    <xf numFmtId="170" fontId="25" fillId="2" borderId="0" xfId="1" applyNumberFormat="1" applyFont="1" applyFill="1"/>
    <xf numFmtId="178" fontId="25" fillId="2" borderId="0" xfId="0" applyNumberFormat="1" applyFont="1" applyFill="1"/>
    <xf numFmtId="170" fontId="32" fillId="4" borderId="6" xfId="1" applyNumberFormat="1" applyFont="1" applyFill="1" applyBorder="1" applyAlignment="1">
      <alignment horizontal="right" vertical="center"/>
    </xf>
    <xf numFmtId="173" fontId="32" fillId="5" borderId="6" xfId="22" applyNumberFormat="1" applyFont="1" applyFill="1" applyBorder="1" applyAlignment="1">
      <alignment horizontal="right" vertical="center"/>
    </xf>
    <xf numFmtId="173" fontId="32" fillId="4" borderId="6" xfId="22" applyNumberFormat="1" applyFont="1" applyFill="1" applyBorder="1" applyAlignment="1">
      <alignment horizontal="right" vertical="center"/>
    </xf>
    <xf numFmtId="175" fontId="25" fillId="2" borderId="0" xfId="0" applyNumberFormat="1" applyFont="1" applyFill="1"/>
    <xf numFmtId="0" fontId="9" fillId="4" borderId="12" xfId="0" applyFont="1" applyFill="1" applyBorder="1" applyAlignment="1">
      <alignment horizontal="left" vertical="center" wrapText="1" indent="1"/>
    </xf>
    <xf numFmtId="0" fontId="9" fillId="2" borderId="8" xfId="0" applyFont="1" applyFill="1" applyBorder="1" applyAlignment="1">
      <alignment horizontal="left" vertical="center" wrapText="1" indent="1"/>
    </xf>
    <xf numFmtId="172" fontId="32" fillId="4" borderId="8" xfId="14" applyNumberFormat="1" applyFont="1" applyFill="1" applyBorder="1" applyAlignment="1">
      <alignment horizontal="right" vertical="top"/>
    </xf>
    <xf numFmtId="9" fontId="12" fillId="9" borderId="32" xfId="1" applyFont="1" applyFill="1" applyBorder="1" applyAlignment="1">
      <alignment horizontal="right" vertical="center"/>
    </xf>
    <xf numFmtId="1" fontId="9" fillId="9" borderId="22" xfId="0" applyNumberFormat="1" applyFont="1" applyFill="1" applyBorder="1" applyAlignment="1">
      <alignment horizontal="center" vertical="center" wrapText="1"/>
    </xf>
    <xf numFmtId="0" fontId="87" fillId="2" borderId="0" xfId="0" applyFont="1" applyFill="1" applyAlignment="1">
      <alignment wrapText="1"/>
    </xf>
    <xf numFmtId="0" fontId="87" fillId="2" borderId="0" xfId="0" applyFont="1" applyFill="1"/>
    <xf numFmtId="0" fontId="89" fillId="2" borderId="0" xfId="0" applyFont="1" applyFill="1" applyAlignment="1">
      <alignment wrapText="1"/>
    </xf>
    <xf numFmtId="172" fontId="90" fillId="4" borderId="11" xfId="14" applyNumberFormat="1" applyFont="1" applyFill="1" applyBorder="1" applyAlignment="1">
      <alignment horizontal="right" vertical="center"/>
    </xf>
    <xf numFmtId="171" fontId="90" fillId="4" borderId="11" xfId="14" applyNumberFormat="1" applyFont="1" applyFill="1" applyBorder="1" applyAlignment="1">
      <alignment horizontal="right" vertical="center"/>
    </xf>
    <xf numFmtId="171" fontId="91" fillId="4" borderId="11" xfId="14" applyNumberFormat="1" applyFont="1" applyFill="1" applyBorder="1" applyAlignment="1">
      <alignment horizontal="right" vertical="center"/>
    </xf>
    <xf numFmtId="172" fontId="92" fillId="4" borderId="10" xfId="14" applyNumberFormat="1" applyFont="1" applyFill="1" applyBorder="1" applyAlignment="1">
      <alignment horizontal="right" vertical="center"/>
    </xf>
    <xf numFmtId="171" fontId="92" fillId="4" borderId="10" xfId="14" applyNumberFormat="1" applyFont="1" applyFill="1" applyBorder="1" applyAlignment="1">
      <alignment horizontal="right" vertical="center"/>
    </xf>
    <xf numFmtId="171" fontId="93" fillId="4" borderId="10" xfId="14" applyNumberFormat="1" applyFont="1" applyFill="1" applyBorder="1" applyAlignment="1">
      <alignment horizontal="right" vertical="center"/>
    </xf>
    <xf numFmtId="172" fontId="92" fillId="0" borderId="8" xfId="14" applyNumberFormat="1" applyFont="1" applyBorder="1" applyAlignment="1">
      <alignment horizontal="right" vertical="center"/>
    </xf>
    <xf numFmtId="171" fontId="92" fillId="4" borderId="8" xfId="14" applyNumberFormat="1" applyFont="1" applyFill="1" applyBorder="1" applyAlignment="1">
      <alignment horizontal="right" vertical="center"/>
    </xf>
    <xf numFmtId="171" fontId="93" fillId="4" borderId="8" xfId="14" applyNumberFormat="1" applyFont="1" applyFill="1" applyBorder="1" applyAlignment="1">
      <alignment horizontal="right" vertical="center"/>
    </xf>
    <xf numFmtId="172" fontId="92" fillId="0" borderId="7" xfId="14" applyNumberFormat="1" applyFont="1" applyBorder="1" applyAlignment="1">
      <alignment horizontal="right" vertical="center"/>
    </xf>
    <xf numFmtId="171" fontId="92" fillId="4" borderId="7" xfId="14" applyNumberFormat="1" applyFont="1" applyFill="1" applyBorder="1" applyAlignment="1">
      <alignment horizontal="right" vertical="center"/>
    </xf>
    <xf numFmtId="171" fontId="93" fillId="4" borderId="7" xfId="14" applyNumberFormat="1" applyFont="1" applyFill="1" applyBorder="1" applyAlignment="1">
      <alignment horizontal="right" vertical="center"/>
    </xf>
    <xf numFmtId="171" fontId="91" fillId="4" borderId="14" xfId="14" applyNumberFormat="1" applyFont="1" applyFill="1" applyBorder="1" applyAlignment="1">
      <alignment horizontal="right" vertical="top"/>
    </xf>
    <xf numFmtId="171" fontId="91" fillId="5" borderId="14" xfId="14" applyNumberFormat="1" applyFont="1" applyFill="1" applyBorder="1" applyAlignment="1">
      <alignment horizontal="right" vertical="top"/>
    </xf>
    <xf numFmtId="169" fontId="94" fillId="4" borderId="14" xfId="0" applyNumberFormat="1" applyFont="1" applyFill="1" applyBorder="1" applyAlignment="1">
      <alignment horizontal="right" vertical="center"/>
    </xf>
    <xf numFmtId="169" fontId="95" fillId="4" borderId="14" xfId="0" applyNumberFormat="1" applyFont="1" applyFill="1" applyBorder="1" applyAlignment="1">
      <alignment horizontal="right" vertical="center" wrapText="1"/>
    </xf>
    <xf numFmtId="169" fontId="95" fillId="4" borderId="14" xfId="0" applyNumberFormat="1" applyFont="1" applyFill="1" applyBorder="1" applyAlignment="1">
      <alignment horizontal="right" vertical="center"/>
    </xf>
    <xf numFmtId="169" fontId="94" fillId="4" borderId="9" xfId="0" applyNumberFormat="1" applyFont="1" applyFill="1" applyBorder="1" applyAlignment="1">
      <alignment horizontal="right" vertical="center" wrapText="1"/>
    </xf>
    <xf numFmtId="169" fontId="94" fillId="4" borderId="9" xfId="0" applyNumberFormat="1" applyFont="1" applyFill="1" applyBorder="1" applyAlignment="1">
      <alignment horizontal="right" vertical="center"/>
    </xf>
    <xf numFmtId="169" fontId="94" fillId="4" borderId="8" xfId="0" applyNumberFormat="1" applyFont="1" applyFill="1" applyBorder="1" applyAlignment="1">
      <alignment horizontal="right" vertical="center" wrapText="1"/>
    </xf>
    <xf numFmtId="169" fontId="94" fillId="4" borderId="8" xfId="0" applyNumberFormat="1" applyFont="1" applyFill="1" applyBorder="1" applyAlignment="1">
      <alignment horizontal="right" vertical="center"/>
    </xf>
    <xf numFmtId="171" fontId="91" fillId="5" borderId="17" xfId="14" applyNumberFormat="1" applyFont="1" applyFill="1" applyBorder="1" applyAlignment="1">
      <alignment horizontal="right" vertical="top"/>
    </xf>
    <xf numFmtId="171" fontId="91" fillId="4" borderId="17" xfId="14" applyNumberFormat="1" applyFont="1" applyFill="1" applyBorder="1" applyAlignment="1">
      <alignment horizontal="right" vertical="top"/>
    </xf>
    <xf numFmtId="171" fontId="93" fillId="5" borderId="9" xfId="14" applyNumberFormat="1" applyFont="1" applyFill="1" applyBorder="1" applyAlignment="1">
      <alignment horizontal="right" vertical="top"/>
    </xf>
    <xf numFmtId="171" fontId="93" fillId="4" borderId="9" xfId="14" applyNumberFormat="1" applyFont="1" applyFill="1" applyBorder="1" applyAlignment="1">
      <alignment horizontal="right" vertical="top"/>
    </xf>
    <xf numFmtId="171" fontId="93" fillId="5" borderId="8" xfId="14" applyNumberFormat="1" applyFont="1" applyFill="1" applyBorder="1" applyAlignment="1">
      <alignment horizontal="right" vertical="top"/>
    </xf>
    <xf numFmtId="171" fontId="93" fillId="4" borderId="8" xfId="14" applyNumberFormat="1" applyFont="1" applyFill="1" applyBorder="1" applyAlignment="1">
      <alignment horizontal="right" vertical="top"/>
    </xf>
    <xf numFmtId="171" fontId="91" fillId="5" borderId="7" xfId="14" applyNumberFormat="1" applyFont="1" applyFill="1" applyBorder="1" applyAlignment="1">
      <alignment horizontal="right" vertical="top"/>
    </xf>
    <xf numFmtId="171" fontId="91" fillId="4" borderId="7" xfId="14" applyNumberFormat="1" applyFont="1" applyFill="1" applyBorder="1" applyAlignment="1">
      <alignment horizontal="right" vertical="top"/>
    </xf>
    <xf numFmtId="170" fontId="92" fillId="4" borderId="8" xfId="1" applyNumberFormat="1" applyFont="1" applyFill="1" applyBorder="1" applyAlignment="1">
      <alignment horizontal="right" vertical="center"/>
    </xf>
    <xf numFmtId="170" fontId="93" fillId="4" borderId="8" xfId="1" applyNumberFormat="1" applyFont="1" applyFill="1" applyBorder="1" applyAlignment="1">
      <alignment horizontal="right" vertical="center"/>
    </xf>
    <xf numFmtId="170" fontId="93" fillId="5" borderId="8" xfId="1" applyNumberFormat="1" applyFont="1" applyFill="1" applyBorder="1" applyAlignment="1">
      <alignment horizontal="right" vertical="center"/>
    </xf>
    <xf numFmtId="171" fontId="91" fillId="5" borderId="11" xfId="14" applyNumberFormat="1" applyFont="1" applyFill="1" applyBorder="1" applyAlignment="1">
      <alignment horizontal="right" vertical="center"/>
    </xf>
    <xf numFmtId="172" fontId="92" fillId="4" borderId="8" xfId="14" applyNumberFormat="1" applyFont="1" applyFill="1" applyBorder="1" applyAlignment="1">
      <alignment horizontal="right" vertical="center"/>
    </xf>
    <xf numFmtId="171" fontId="93" fillId="5" borderId="8" xfId="14" applyNumberFormat="1" applyFont="1" applyFill="1" applyBorder="1" applyAlignment="1">
      <alignment horizontal="right" vertical="center"/>
    </xf>
    <xf numFmtId="172" fontId="92" fillId="4" borderId="7" xfId="14" applyNumberFormat="1" applyFont="1" applyFill="1" applyBorder="1" applyAlignment="1">
      <alignment horizontal="right" vertical="center"/>
    </xf>
    <xf numFmtId="171" fontId="93" fillId="5" borderId="7" xfId="14" applyNumberFormat="1" applyFont="1" applyFill="1" applyBorder="1" applyAlignment="1">
      <alignment horizontal="right" vertical="center"/>
    </xf>
    <xf numFmtId="171" fontId="90" fillId="4" borderId="14" xfId="14" applyNumberFormat="1" applyFont="1" applyFill="1" applyBorder="1" applyAlignment="1">
      <alignment horizontal="right" vertical="center"/>
    </xf>
    <xf numFmtId="171" fontId="91" fillId="4" borderId="14" xfId="14" applyNumberFormat="1" applyFont="1" applyFill="1" applyBorder="1" applyAlignment="1">
      <alignment horizontal="right" vertical="center"/>
    </xf>
    <xf numFmtId="171" fontId="91" fillId="5" borderId="14" xfId="14" applyNumberFormat="1" applyFont="1" applyFill="1" applyBorder="1" applyAlignment="1">
      <alignment horizontal="right" vertical="center"/>
    </xf>
    <xf numFmtId="172" fontId="92" fillId="4" borderId="11" xfId="14" applyNumberFormat="1" applyFont="1" applyFill="1" applyBorder="1" applyAlignment="1">
      <alignment horizontal="right" vertical="center"/>
    </xf>
    <xf numFmtId="171" fontId="92" fillId="4" borderId="11" xfId="14" applyNumberFormat="1" applyFont="1" applyFill="1" applyBorder="1" applyAlignment="1">
      <alignment horizontal="right" vertical="center"/>
    </xf>
    <xf numFmtId="171" fontId="93" fillId="4" borderId="11" xfId="14" applyNumberFormat="1" applyFont="1" applyFill="1" applyBorder="1" applyAlignment="1">
      <alignment horizontal="right" vertical="center"/>
    </xf>
    <xf numFmtId="171" fontId="93" fillId="5" borderId="11" xfId="14" applyNumberFormat="1" applyFont="1" applyFill="1" applyBorder="1" applyAlignment="1">
      <alignment horizontal="right" vertical="center"/>
    </xf>
    <xf numFmtId="170" fontId="90" fillId="4" borderId="11" xfId="1" applyNumberFormat="1" applyFont="1" applyFill="1" applyBorder="1" applyAlignment="1">
      <alignment horizontal="right" vertical="center"/>
    </xf>
    <xf numFmtId="173" fontId="90" fillId="4" borderId="11" xfId="14" applyNumberFormat="1" applyFont="1" applyFill="1" applyBorder="1" applyAlignment="1">
      <alignment horizontal="right" vertical="center"/>
    </xf>
    <xf numFmtId="169" fontId="95" fillId="4" borderId="11" xfId="0" applyNumberFormat="1" applyFont="1" applyFill="1" applyBorder="1" applyAlignment="1">
      <alignment horizontal="right" vertical="center"/>
    </xf>
    <xf numFmtId="173" fontId="92" fillId="4" borderId="11" xfId="14" applyNumberFormat="1" applyFont="1" applyFill="1" applyBorder="1" applyAlignment="1">
      <alignment horizontal="right" vertical="center"/>
    </xf>
    <xf numFmtId="169" fontId="94" fillId="4" borderId="10" xfId="0" applyNumberFormat="1" applyFont="1" applyFill="1" applyBorder="1" applyAlignment="1">
      <alignment horizontal="right" vertical="center"/>
    </xf>
    <xf numFmtId="173" fontId="92" fillId="4" borderId="8" xfId="14" applyNumberFormat="1" applyFont="1" applyFill="1" applyBorder="1" applyAlignment="1">
      <alignment horizontal="right" vertical="center"/>
    </xf>
    <xf numFmtId="0" fontId="89" fillId="2" borderId="0" xfId="0" applyFont="1" applyFill="1"/>
    <xf numFmtId="173" fontId="92" fillId="4" borderId="7" xfId="14" applyNumberFormat="1" applyFont="1" applyFill="1" applyBorder="1" applyAlignment="1">
      <alignment horizontal="right" vertical="center"/>
    </xf>
    <xf numFmtId="173" fontId="93" fillId="4" borderId="7" xfId="14" applyNumberFormat="1" applyFont="1" applyFill="1" applyBorder="1" applyAlignment="1">
      <alignment horizontal="right" vertical="center"/>
    </xf>
    <xf numFmtId="173" fontId="93" fillId="5" borderId="7" xfId="14" applyNumberFormat="1" applyFont="1" applyFill="1" applyBorder="1" applyAlignment="1">
      <alignment horizontal="right" vertical="center"/>
    </xf>
    <xf numFmtId="171" fontId="93" fillId="5" borderId="10" xfId="14" applyNumberFormat="1" applyFont="1" applyFill="1" applyBorder="1" applyAlignment="1">
      <alignment horizontal="right" vertical="center"/>
    </xf>
    <xf numFmtId="172" fontId="90" fillId="4" borderId="7" xfId="14" applyNumberFormat="1" applyFont="1" applyFill="1" applyBorder="1" applyAlignment="1">
      <alignment horizontal="right" vertical="center"/>
    </xf>
    <xf numFmtId="171" fontId="90" fillId="4" borderId="7" xfId="14" applyNumberFormat="1" applyFont="1" applyFill="1" applyBorder="1" applyAlignment="1">
      <alignment horizontal="right" vertical="center"/>
    </xf>
    <xf numFmtId="171" fontId="91" fillId="4" borderId="7" xfId="14" applyNumberFormat="1" applyFont="1" applyFill="1" applyBorder="1" applyAlignment="1">
      <alignment horizontal="right" vertical="center"/>
    </xf>
    <xf numFmtId="171" fontId="91" fillId="5" borderId="7" xfId="14" applyNumberFormat="1" applyFont="1" applyFill="1" applyBorder="1" applyAlignment="1">
      <alignment horizontal="right" vertical="center"/>
    </xf>
    <xf numFmtId="0" fontId="87" fillId="0" borderId="0" xfId="0" applyFont="1"/>
    <xf numFmtId="0" fontId="89" fillId="0" borderId="0" xfId="0" applyFont="1"/>
    <xf numFmtId="0" fontId="87" fillId="0" borderId="0" xfId="0" applyFont="1" applyAlignment="1">
      <alignment wrapText="1"/>
    </xf>
    <xf numFmtId="170" fontId="93" fillId="4" borderId="8" xfId="14" applyNumberFormat="1" applyFont="1" applyFill="1" applyBorder="1" applyAlignment="1">
      <alignment horizontal="right" vertical="center"/>
    </xf>
    <xf numFmtId="2" fontId="92" fillId="4" borderId="8" xfId="1" applyNumberFormat="1" applyFont="1" applyFill="1" applyBorder="1" applyAlignment="1">
      <alignment horizontal="right" vertical="center"/>
    </xf>
    <xf numFmtId="2" fontId="93" fillId="4" borderId="8" xfId="1" applyNumberFormat="1" applyFont="1" applyFill="1" applyBorder="1" applyAlignment="1">
      <alignment horizontal="right" vertical="center"/>
    </xf>
    <xf numFmtId="2" fontId="93" fillId="5" borderId="8" xfId="1" applyNumberFormat="1" applyFont="1" applyFill="1" applyBorder="1" applyAlignment="1">
      <alignment horizontal="right" vertical="center"/>
    </xf>
    <xf numFmtId="170" fontId="93" fillId="4" borderId="7" xfId="1" applyNumberFormat="1" applyFont="1" applyFill="1" applyBorder="1" applyAlignment="1">
      <alignment horizontal="right" vertical="center"/>
    </xf>
    <xf numFmtId="170" fontId="93" fillId="5" borderId="7" xfId="1" applyNumberFormat="1" applyFont="1" applyFill="1" applyBorder="1" applyAlignment="1">
      <alignment horizontal="right" vertical="center"/>
    </xf>
    <xf numFmtId="0" fontId="92" fillId="4" borderId="8" xfId="1" applyNumberFormat="1" applyFont="1" applyFill="1" applyBorder="1" applyAlignment="1">
      <alignment horizontal="right" vertical="center"/>
    </xf>
    <xf numFmtId="0" fontId="93" fillId="4" borderId="8" xfId="1" applyNumberFormat="1" applyFont="1" applyFill="1" applyBorder="1" applyAlignment="1">
      <alignment horizontal="right" vertical="center"/>
    </xf>
    <xf numFmtId="0" fontId="93" fillId="5" borderId="8" xfId="1" applyNumberFormat="1" applyFont="1" applyFill="1" applyBorder="1" applyAlignment="1">
      <alignment horizontal="right" vertical="center"/>
    </xf>
    <xf numFmtId="10" fontId="88" fillId="2" borderId="0" xfId="0" applyNumberFormat="1" applyFont="1" applyFill="1" applyAlignment="1">
      <alignment horizontal="right" vertical="center" wrapText="1"/>
    </xf>
    <xf numFmtId="172" fontId="90" fillId="4" borderId="14" xfId="14" applyNumberFormat="1" applyFont="1" applyFill="1" applyBorder="1" applyAlignment="1">
      <alignment horizontal="right" vertical="center"/>
    </xf>
    <xf numFmtId="170" fontId="96" fillId="0" borderId="14" xfId="0" applyNumberFormat="1" applyFont="1" applyBorder="1" applyAlignment="1">
      <alignment horizontal="right" vertical="center"/>
    </xf>
    <xf numFmtId="0" fontId="96" fillId="13" borderId="14" xfId="0" applyFont="1" applyFill="1" applyBorder="1" applyAlignment="1">
      <alignment horizontal="right" vertical="center"/>
    </xf>
    <xf numFmtId="0" fontId="95" fillId="13" borderId="14" xfId="0" applyFont="1" applyFill="1" applyBorder="1" applyAlignment="1">
      <alignment horizontal="right" vertical="center"/>
    </xf>
    <xf numFmtId="0" fontId="94" fillId="13" borderId="11" xfId="0" applyFont="1" applyFill="1" applyBorder="1" applyAlignment="1">
      <alignment horizontal="right" vertical="center"/>
    </xf>
    <xf numFmtId="0" fontId="94" fillId="8" borderId="11" xfId="0" applyFont="1" applyFill="1" applyBorder="1" applyAlignment="1">
      <alignment horizontal="right" vertical="center"/>
    </xf>
    <xf numFmtId="0" fontId="94" fillId="13" borderId="37" xfId="0" applyFont="1" applyFill="1" applyBorder="1" applyAlignment="1">
      <alignment horizontal="right" vertical="center"/>
    </xf>
    <xf numFmtId="0" fontId="94" fillId="8" borderId="37" xfId="0" applyFont="1" applyFill="1" applyBorder="1" applyAlignment="1">
      <alignment horizontal="right" vertical="center"/>
    </xf>
    <xf numFmtId="169" fontId="87" fillId="2" borderId="0" xfId="0" applyNumberFormat="1" applyFont="1" applyFill="1" applyAlignment="1">
      <alignment wrapText="1"/>
    </xf>
    <xf numFmtId="170" fontId="92" fillId="4" borderId="8" xfId="1" applyNumberFormat="1" applyFont="1" applyFill="1" applyBorder="1" applyAlignment="1">
      <alignment horizontal="right" vertical="center" wrapText="1"/>
    </xf>
    <xf numFmtId="170" fontId="93" fillId="4" borderId="8" xfId="1" applyNumberFormat="1" applyFont="1" applyFill="1" applyBorder="1" applyAlignment="1">
      <alignment horizontal="right" vertical="center" wrapText="1"/>
    </xf>
    <xf numFmtId="170" fontId="93" fillId="5" borderId="8" xfId="1" applyNumberFormat="1" applyFont="1" applyFill="1" applyBorder="1" applyAlignment="1">
      <alignment horizontal="right" vertical="center" wrapText="1"/>
    </xf>
    <xf numFmtId="172" fontId="90" fillId="4" borderId="11" xfId="14" applyNumberFormat="1" applyFont="1" applyFill="1" applyBorder="1" applyAlignment="1">
      <alignment horizontal="right" vertical="center" wrapText="1"/>
    </xf>
    <xf numFmtId="171" fontId="90" fillId="4" borderId="11" xfId="14" applyNumberFormat="1" applyFont="1" applyFill="1" applyBorder="1" applyAlignment="1">
      <alignment horizontal="right" vertical="center" wrapText="1"/>
    </xf>
    <xf numFmtId="171" fontId="91" fillId="4" borderId="11" xfId="14" applyNumberFormat="1" applyFont="1" applyFill="1" applyBorder="1" applyAlignment="1">
      <alignment horizontal="right" vertical="center" wrapText="1"/>
    </xf>
    <xf numFmtId="171" fontId="91" fillId="5" borderId="11" xfId="14" applyNumberFormat="1" applyFont="1" applyFill="1" applyBorder="1" applyAlignment="1">
      <alignment horizontal="right" vertical="center" wrapText="1"/>
    </xf>
    <xf numFmtId="172" fontId="92" fillId="4" borderId="10" xfId="14" applyNumberFormat="1" applyFont="1" applyFill="1" applyBorder="1" applyAlignment="1">
      <alignment horizontal="right" vertical="center" wrapText="1"/>
    </xf>
    <xf numFmtId="171" fontId="92" fillId="4" borderId="10" xfId="14" applyNumberFormat="1" applyFont="1" applyFill="1" applyBorder="1" applyAlignment="1">
      <alignment horizontal="right" vertical="center" wrapText="1"/>
    </xf>
    <xf numFmtId="171" fontId="93" fillId="4" borderId="10" xfId="14" applyNumberFormat="1" applyFont="1" applyFill="1" applyBorder="1" applyAlignment="1">
      <alignment horizontal="right" vertical="center" wrapText="1"/>
    </xf>
    <xf numFmtId="171" fontId="93" fillId="5" borderId="10" xfId="14" applyNumberFormat="1" applyFont="1" applyFill="1" applyBorder="1" applyAlignment="1">
      <alignment horizontal="right" vertical="center" wrapText="1"/>
    </xf>
    <xf numFmtId="172" fontId="92" fillId="4" borderId="7" xfId="14" applyNumberFormat="1" applyFont="1" applyFill="1" applyBorder="1" applyAlignment="1">
      <alignment horizontal="right" vertical="center" wrapText="1"/>
    </xf>
    <xf numFmtId="171" fontId="92" fillId="4" borderId="7" xfId="14" applyNumberFormat="1" applyFont="1" applyFill="1" applyBorder="1" applyAlignment="1">
      <alignment horizontal="right" vertical="center" wrapText="1"/>
    </xf>
    <xf numFmtId="171" fontId="93" fillId="4" borderId="7" xfId="14" applyNumberFormat="1" applyFont="1" applyFill="1" applyBorder="1" applyAlignment="1">
      <alignment horizontal="right" vertical="center" wrapText="1"/>
    </xf>
    <xf numFmtId="171" fontId="93" fillId="5" borderId="7" xfId="14" applyNumberFormat="1" applyFont="1" applyFill="1" applyBorder="1" applyAlignment="1">
      <alignment horizontal="right" vertical="center" wrapText="1"/>
    </xf>
    <xf numFmtId="172" fontId="92" fillId="4" borderId="8" xfId="14" applyNumberFormat="1" applyFont="1" applyFill="1" applyBorder="1" applyAlignment="1">
      <alignment horizontal="right" vertical="center" wrapText="1"/>
    </xf>
    <xf numFmtId="171" fontId="92" fillId="4" borderId="8" xfId="14" applyNumberFormat="1" applyFont="1" applyFill="1" applyBorder="1" applyAlignment="1">
      <alignment horizontal="right" vertical="center" wrapText="1"/>
    </xf>
    <xf numFmtId="171" fontId="93" fillId="4" borderId="8" xfId="14" applyNumberFormat="1" applyFont="1" applyFill="1" applyBorder="1" applyAlignment="1">
      <alignment horizontal="right" vertical="center" wrapText="1"/>
    </xf>
    <xf numFmtId="171" fontId="93" fillId="5" borderId="8" xfId="14" applyNumberFormat="1" applyFont="1" applyFill="1" applyBorder="1" applyAlignment="1">
      <alignment horizontal="right" vertical="center" wrapText="1"/>
    </xf>
    <xf numFmtId="0" fontId="88" fillId="2" borderId="0" xfId="0" applyFont="1" applyFill="1"/>
    <xf numFmtId="0" fontId="89" fillId="2" borderId="0" xfId="0" applyFont="1" applyFill="1" applyAlignment="1">
      <alignment horizontal="right" vertical="center" wrapText="1"/>
    </xf>
    <xf numFmtId="10" fontId="89" fillId="2" borderId="0" xfId="0" applyNumberFormat="1" applyFont="1" applyFill="1" applyAlignment="1">
      <alignment horizontal="right" vertical="center" wrapText="1"/>
    </xf>
    <xf numFmtId="0" fontId="88" fillId="2" borderId="0" xfId="0" applyFont="1" applyFill="1" applyAlignment="1">
      <alignment horizontal="right" vertical="center" wrapText="1"/>
    </xf>
    <xf numFmtId="0" fontId="97" fillId="2" borderId="0" xfId="0" applyFont="1" applyFill="1"/>
    <xf numFmtId="0" fontId="97" fillId="2" borderId="0" xfId="0" applyFont="1" applyFill="1" applyAlignment="1">
      <alignment wrapText="1"/>
    </xf>
    <xf numFmtId="171" fontId="93" fillId="4" borderId="33" xfId="14" applyNumberFormat="1" applyFont="1" applyFill="1" applyBorder="1" applyAlignment="1">
      <alignment horizontal="right" vertical="center"/>
    </xf>
    <xf numFmtId="173" fontId="92" fillId="4" borderId="8" xfId="17" applyNumberFormat="1" applyFont="1" applyFill="1" applyBorder="1" applyAlignment="1">
      <alignment horizontal="right" vertical="top"/>
    </xf>
    <xf numFmtId="173" fontId="93" fillId="4" borderId="8" xfId="17" applyNumberFormat="1" applyFont="1" applyFill="1" applyBorder="1" applyAlignment="1">
      <alignment horizontal="right" vertical="center"/>
    </xf>
    <xf numFmtId="173" fontId="93" fillId="5" borderId="8" xfId="17" applyNumberFormat="1" applyFont="1" applyFill="1" applyBorder="1" applyAlignment="1">
      <alignment horizontal="right" vertical="center"/>
    </xf>
    <xf numFmtId="172" fontId="92" fillId="4" borderId="8" xfId="17" applyNumberFormat="1" applyFont="1" applyFill="1" applyBorder="1" applyAlignment="1">
      <alignment horizontal="right" vertical="top"/>
    </xf>
    <xf numFmtId="171" fontId="92" fillId="4" borderId="8" xfId="17" applyNumberFormat="1" applyFont="1" applyFill="1" applyBorder="1" applyAlignment="1">
      <alignment horizontal="right" vertical="top"/>
    </xf>
    <xf numFmtId="171" fontId="93" fillId="4" borderId="8" xfId="17" applyNumberFormat="1" applyFont="1" applyFill="1" applyBorder="1" applyAlignment="1">
      <alignment horizontal="right" vertical="center"/>
    </xf>
    <xf numFmtId="171" fontId="93" fillId="5" borderId="8" xfId="17" applyNumberFormat="1" applyFont="1" applyFill="1" applyBorder="1" applyAlignment="1">
      <alignment horizontal="right" vertical="center"/>
    </xf>
    <xf numFmtId="172" fontId="92" fillId="4" borderId="7" xfId="17" applyNumberFormat="1" applyFont="1" applyFill="1" applyBorder="1" applyAlignment="1">
      <alignment horizontal="right" vertical="top"/>
    </xf>
    <xf numFmtId="171" fontId="92" fillId="4" borderId="7" xfId="17" applyNumberFormat="1" applyFont="1" applyFill="1" applyBorder="1" applyAlignment="1">
      <alignment horizontal="right" vertical="top"/>
    </xf>
    <xf numFmtId="171" fontId="93" fillId="4" borderId="7" xfId="17" applyNumberFormat="1" applyFont="1" applyFill="1" applyBorder="1" applyAlignment="1">
      <alignment horizontal="right" vertical="center"/>
    </xf>
    <xf numFmtId="171" fontId="93" fillId="5" borderId="7" xfId="17" applyNumberFormat="1" applyFont="1" applyFill="1" applyBorder="1" applyAlignment="1">
      <alignment horizontal="right" vertical="center"/>
    </xf>
    <xf numFmtId="171" fontId="92" fillId="0" borderId="8" xfId="17" applyNumberFormat="1" applyFont="1" applyBorder="1" applyAlignment="1">
      <alignment horizontal="right" vertical="top"/>
    </xf>
    <xf numFmtId="172" fontId="93" fillId="4" borderId="40" xfId="17" applyNumberFormat="1" applyFont="1" applyFill="1" applyBorder="1" applyAlignment="1">
      <alignment horizontal="right" vertical="center"/>
    </xf>
    <xf numFmtId="172" fontId="93" fillId="5" borderId="40" xfId="17" applyNumberFormat="1" applyFont="1" applyFill="1" applyBorder="1" applyAlignment="1">
      <alignment horizontal="right" vertical="center"/>
    </xf>
    <xf numFmtId="171" fontId="93" fillId="4" borderId="40" xfId="17" applyNumberFormat="1" applyFont="1" applyFill="1" applyBorder="1" applyAlignment="1">
      <alignment horizontal="right" vertical="center"/>
    </xf>
    <xf numFmtId="171" fontId="93" fillId="5" borderId="40" xfId="17" applyNumberFormat="1" applyFont="1" applyFill="1" applyBorder="1" applyAlignment="1">
      <alignment horizontal="right" vertical="center"/>
    </xf>
    <xf numFmtId="171" fontId="93" fillId="4" borderId="33" xfId="17" applyNumberFormat="1" applyFont="1" applyFill="1" applyBorder="1" applyAlignment="1">
      <alignment horizontal="right" vertical="center"/>
    </xf>
    <xf numFmtId="171" fontId="93" fillId="5" borderId="33" xfId="17" applyNumberFormat="1" applyFont="1" applyFill="1" applyBorder="1" applyAlignment="1">
      <alignment horizontal="right" vertical="center"/>
    </xf>
    <xf numFmtId="173" fontId="93" fillId="5" borderId="0" xfId="17" applyNumberFormat="1" applyFont="1" applyFill="1" applyBorder="1" applyAlignment="1">
      <alignment horizontal="right" vertical="center"/>
    </xf>
    <xf numFmtId="173" fontId="93" fillId="4" borderId="0" xfId="17" applyNumberFormat="1" applyFont="1" applyFill="1" applyBorder="1" applyAlignment="1">
      <alignment horizontal="right" vertical="center"/>
    </xf>
    <xf numFmtId="173" fontId="92" fillId="4" borderId="0" xfId="17" applyNumberFormat="1" applyFont="1" applyFill="1" applyBorder="1" applyAlignment="1">
      <alignment horizontal="right" vertical="top"/>
    </xf>
    <xf numFmtId="172" fontId="92" fillId="4" borderId="0" xfId="17" applyNumberFormat="1" applyFont="1" applyFill="1" applyBorder="1" applyAlignment="1">
      <alignment horizontal="right" vertical="top"/>
    </xf>
    <xf numFmtId="0" fontId="25" fillId="2" borderId="0" xfId="0" applyFont="1" applyFill="1" applyBorder="1"/>
    <xf numFmtId="49" fontId="98" fillId="3" borderId="0" xfId="0" applyNumberFormat="1" applyFont="1" applyFill="1" applyAlignment="1">
      <alignment horizontal="right" vertical="center"/>
    </xf>
    <xf numFmtId="0" fontId="9" fillId="4" borderId="0" xfId="0" applyFont="1" applyFill="1" applyBorder="1" applyAlignment="1">
      <alignment horizontal="left" vertical="center" wrapText="1"/>
    </xf>
    <xf numFmtId="0" fontId="9" fillId="4" borderId="0" xfId="0" applyFont="1" applyFill="1" applyBorder="1" applyAlignment="1">
      <alignment horizontal="center" vertical="center"/>
    </xf>
    <xf numFmtId="170" fontId="93" fillId="4" borderId="0" xfId="1" applyNumberFormat="1" applyFont="1" applyFill="1" applyBorder="1" applyAlignment="1">
      <alignment horizontal="right" vertical="center"/>
    </xf>
    <xf numFmtId="171" fontId="92" fillId="4" borderId="0" xfId="17" applyNumberFormat="1" applyFont="1" applyFill="1" applyBorder="1" applyAlignment="1">
      <alignment horizontal="right" vertical="top"/>
    </xf>
    <xf numFmtId="0" fontId="86" fillId="0" borderId="0" xfId="0" applyFont="1"/>
    <xf numFmtId="49" fontId="11" fillId="3" borderId="0" xfId="0" applyNumberFormat="1" applyFont="1" applyFill="1" applyAlignment="1">
      <alignment horizontal="right" vertical="center" wrapText="1"/>
    </xf>
    <xf numFmtId="49" fontId="98" fillId="3" borderId="0" xfId="0" applyNumberFormat="1" applyFont="1" applyFill="1" applyAlignment="1">
      <alignment horizontal="right" vertical="center" wrapText="1"/>
    </xf>
    <xf numFmtId="0" fontId="86" fillId="0" borderId="1" xfId="0" applyFont="1" applyBorder="1"/>
    <xf numFmtId="0" fontId="87" fillId="2" borderId="0" xfId="0" applyFont="1" applyFill="1" applyAlignment="1">
      <alignment horizontal="center" vertical="center"/>
    </xf>
    <xf numFmtId="0" fontId="87" fillId="2" borderId="0" xfId="0" applyFont="1" applyFill="1" applyAlignment="1">
      <alignment vertical="center" wrapText="1"/>
    </xf>
    <xf numFmtId="49" fontId="9" fillId="4" borderId="10" xfId="0" applyNumberFormat="1" applyFont="1" applyFill="1" applyBorder="1" applyAlignment="1">
      <alignment horizontal="left" vertical="center" wrapText="1"/>
    </xf>
    <xf numFmtId="0" fontId="87" fillId="2" borderId="0" xfId="0" applyFont="1" applyFill="1" applyAlignment="1">
      <alignment vertical="center"/>
    </xf>
    <xf numFmtId="0" fontId="86" fillId="0" borderId="0" xfId="0" applyFont="1" applyAlignment="1">
      <alignment wrapText="1"/>
    </xf>
    <xf numFmtId="0" fontId="11" fillId="3" borderId="0" xfId="0" applyFont="1" applyFill="1" applyBorder="1" applyAlignment="1">
      <alignment horizontal="right" vertical="center" wrapText="1"/>
    </xf>
    <xf numFmtId="49" fontId="11" fillId="3" borderId="0" xfId="0" applyNumberFormat="1" applyFont="1" applyFill="1" applyBorder="1" applyAlignment="1">
      <alignment horizontal="right" vertical="center" wrapText="1"/>
    </xf>
    <xf numFmtId="0" fontId="40" fillId="0" borderId="0" xfId="0" applyFont="1" applyBorder="1"/>
    <xf numFmtId="0" fontId="13" fillId="4" borderId="41" xfId="0" applyFont="1" applyFill="1" applyBorder="1" applyAlignment="1">
      <alignment horizontal="left" vertical="center" wrapText="1"/>
    </xf>
    <xf numFmtId="0" fontId="9" fillId="4" borderId="41" xfId="0" applyFont="1" applyFill="1" applyBorder="1" applyAlignment="1">
      <alignment horizontal="right" vertical="center"/>
    </xf>
    <xf numFmtId="0" fontId="12" fillId="4" borderId="0" xfId="0" applyFont="1" applyFill="1" applyBorder="1" applyAlignment="1">
      <alignment horizontal="right" vertical="center"/>
    </xf>
    <xf numFmtId="0" fontId="95" fillId="8" borderId="38" xfId="0" applyFont="1" applyFill="1" applyBorder="1" applyAlignment="1">
      <alignment horizontal="right" vertical="center"/>
    </xf>
    <xf numFmtId="0" fontId="12" fillId="4" borderId="41" xfId="0" applyFont="1" applyFill="1" applyBorder="1" applyAlignment="1">
      <alignment horizontal="right" vertical="center"/>
    </xf>
    <xf numFmtId="171" fontId="93" fillId="5" borderId="41" xfId="14" applyNumberFormat="1" applyFont="1" applyFill="1" applyBorder="1" applyAlignment="1">
      <alignment horizontal="right" vertical="center"/>
    </xf>
    <xf numFmtId="0" fontId="13" fillId="4" borderId="18" xfId="0" applyFont="1" applyFill="1" applyBorder="1" applyAlignment="1">
      <alignment horizontal="left" vertical="center" wrapText="1"/>
    </xf>
    <xf numFmtId="0" fontId="9" fillId="4" borderId="18" xfId="0" applyFont="1" applyFill="1" applyBorder="1" applyAlignment="1">
      <alignment horizontal="right" vertical="center"/>
    </xf>
    <xf numFmtId="170" fontId="93" fillId="5" borderId="18" xfId="14" applyNumberFormat="1" applyFont="1" applyFill="1" applyBorder="1" applyAlignment="1">
      <alignment horizontal="right" vertical="center"/>
    </xf>
    <xf numFmtId="0" fontId="25" fillId="2" borderId="0" xfId="0" applyFont="1" applyFill="1" applyBorder="1" applyAlignment="1">
      <alignment horizontal="center" vertical="center"/>
    </xf>
    <xf numFmtId="0" fontId="9" fillId="4" borderId="18" xfId="0" applyFont="1" applyFill="1" applyBorder="1" applyAlignment="1">
      <alignment horizontal="left" vertical="center" wrapText="1"/>
    </xf>
    <xf numFmtId="0" fontId="27" fillId="3" borderId="0" xfId="0" applyFont="1" applyFill="1" applyBorder="1" applyAlignment="1">
      <alignment horizontal="right" vertical="center" wrapText="1"/>
    </xf>
    <xf numFmtId="49" fontId="11" fillId="3" borderId="0" xfId="0" applyNumberFormat="1" applyFont="1" applyFill="1" applyAlignment="1">
      <alignment horizontal="center" vertical="center" wrapText="1"/>
    </xf>
    <xf numFmtId="0" fontId="40" fillId="0" borderId="0" xfId="0" applyFont="1" applyBorder="1" applyAlignment="1">
      <alignment wrapText="1"/>
    </xf>
    <xf numFmtId="0" fontId="40" fillId="0" borderId="42" xfId="0" applyFont="1" applyBorder="1"/>
    <xf numFmtId="0" fontId="33" fillId="2" borderId="42" xfId="0" applyFont="1" applyFill="1" applyBorder="1"/>
    <xf numFmtId="49" fontId="47" fillId="4" borderId="0" xfId="0" applyNumberFormat="1" applyFont="1" applyFill="1" applyAlignment="1">
      <alignment horizontal="left" vertical="top" wrapText="1"/>
    </xf>
    <xf numFmtId="0" fontId="35" fillId="2" borderId="42" xfId="0" applyFont="1" applyFill="1" applyBorder="1"/>
    <xf numFmtId="0" fontId="25" fillId="2" borderId="42" xfId="0" applyFont="1" applyFill="1" applyBorder="1" applyAlignment="1">
      <alignment wrapText="1"/>
    </xf>
    <xf numFmtId="0" fontId="12" fillId="4" borderId="0" xfId="0" applyFont="1" applyFill="1" applyBorder="1" applyAlignment="1">
      <alignment horizontal="left" vertical="center" wrapText="1"/>
    </xf>
    <xf numFmtId="0" fontId="24" fillId="2" borderId="0" xfId="0" applyFont="1" applyFill="1" applyBorder="1"/>
    <xf numFmtId="0" fontId="86" fillId="0" borderId="42" xfId="0" applyFont="1" applyBorder="1"/>
    <xf numFmtId="175" fontId="93" fillId="5" borderId="18" xfId="14" applyNumberFormat="1" applyFont="1" applyFill="1" applyBorder="1" applyAlignment="1">
      <alignment horizontal="right" vertical="center"/>
    </xf>
    <xf numFmtId="175" fontId="93" fillId="4" borderId="18" xfId="14" applyNumberFormat="1" applyFont="1" applyFill="1" applyBorder="1" applyAlignment="1">
      <alignment horizontal="right" vertical="center"/>
    </xf>
    <xf numFmtId="175" fontId="92" fillId="4" borderId="18" xfId="14" applyNumberFormat="1" applyFont="1" applyFill="1" applyBorder="1" applyAlignment="1">
      <alignment horizontal="right" vertical="center"/>
    </xf>
    <xf numFmtId="175" fontId="94" fillId="2" borderId="13" xfId="0" applyNumberFormat="1" applyFont="1" applyFill="1" applyBorder="1" applyAlignment="1">
      <alignment horizontal="right" vertical="center"/>
    </xf>
    <xf numFmtId="0" fontId="100" fillId="2" borderId="13" xfId="0" applyFont="1" applyFill="1" applyBorder="1" applyAlignment="1">
      <alignment horizontal="right" vertical="center" wrapText="1"/>
    </xf>
    <xf numFmtId="175" fontId="100" fillId="2" borderId="13" xfId="0" applyNumberFormat="1" applyFont="1" applyFill="1" applyBorder="1" applyAlignment="1">
      <alignment horizontal="right" vertical="center" wrapText="1"/>
    </xf>
    <xf numFmtId="173" fontId="93" fillId="5" borderId="18" xfId="14" applyNumberFormat="1" applyFont="1" applyFill="1" applyBorder="1" applyAlignment="1">
      <alignment horizontal="right" vertical="center"/>
    </xf>
    <xf numFmtId="173" fontId="93" fillId="4" borderId="18" xfId="14" applyNumberFormat="1" applyFont="1" applyFill="1" applyBorder="1" applyAlignment="1">
      <alignment horizontal="right" vertical="center"/>
    </xf>
    <xf numFmtId="173" fontId="92" fillId="4" borderId="18" xfId="14" applyNumberFormat="1" applyFont="1" applyFill="1" applyBorder="1" applyAlignment="1">
      <alignment horizontal="right" vertical="center"/>
    </xf>
    <xf numFmtId="170" fontId="93" fillId="5" borderId="18" xfId="1" applyNumberFormat="1" applyFont="1" applyFill="1" applyBorder="1" applyAlignment="1">
      <alignment horizontal="right" vertical="center"/>
    </xf>
    <xf numFmtId="170" fontId="94" fillId="2" borderId="13" xfId="1" applyNumberFormat="1" applyFont="1" applyFill="1" applyBorder="1" applyAlignment="1">
      <alignment horizontal="right" vertical="center"/>
    </xf>
    <xf numFmtId="9" fontId="100" fillId="2" borderId="13" xfId="1" applyFont="1" applyFill="1" applyBorder="1" applyAlignment="1">
      <alignment horizontal="right" vertical="center" wrapText="1"/>
    </xf>
    <xf numFmtId="173" fontId="93" fillId="5" borderId="10" xfId="14" applyNumberFormat="1" applyFont="1" applyFill="1" applyBorder="1" applyAlignment="1">
      <alignment horizontal="right" vertical="center"/>
    </xf>
    <xf numFmtId="173" fontId="93" fillId="4" borderId="10" xfId="14" quotePrefix="1" applyNumberFormat="1" applyFont="1" applyFill="1" applyBorder="1" applyAlignment="1">
      <alignment horizontal="right" vertical="center"/>
    </xf>
    <xf numFmtId="173" fontId="92" fillId="4" borderId="10" xfId="14" applyNumberFormat="1" applyFont="1" applyFill="1" applyBorder="1" applyAlignment="1">
      <alignment horizontal="right" vertical="center"/>
    </xf>
    <xf numFmtId="172" fontId="92" fillId="4" borderId="10" xfId="14" applyNumberFormat="1" applyFont="1" applyFill="1" applyBorder="1" applyAlignment="1">
      <alignment horizontal="right" vertical="top"/>
    </xf>
    <xf numFmtId="172" fontId="92" fillId="4" borderId="7" xfId="14" applyNumberFormat="1" applyFont="1" applyFill="1" applyBorder="1" applyAlignment="1">
      <alignment horizontal="right" vertical="top"/>
    </xf>
    <xf numFmtId="182" fontId="93" fillId="5" borderId="18" xfId="14" applyNumberFormat="1" applyFont="1" applyFill="1" applyBorder="1" applyAlignment="1">
      <alignment horizontal="right" vertical="center"/>
    </xf>
    <xf numFmtId="182" fontId="93" fillId="4" borderId="18" xfId="14" applyNumberFormat="1" applyFont="1" applyFill="1" applyBorder="1" applyAlignment="1">
      <alignment horizontal="right" vertical="center"/>
    </xf>
    <xf numFmtId="182" fontId="92" fillId="4" borderId="18" xfId="14" applyNumberFormat="1" applyFont="1" applyFill="1" applyBorder="1" applyAlignment="1">
      <alignment horizontal="right" vertical="center"/>
    </xf>
    <xf numFmtId="173" fontId="93" fillId="4" borderId="10" xfId="14" applyNumberFormat="1" applyFont="1" applyFill="1" applyBorder="1" applyAlignment="1">
      <alignment horizontal="right" vertical="center"/>
    </xf>
    <xf numFmtId="0" fontId="9" fillId="4" borderId="13" xfId="0" applyFont="1" applyFill="1" applyBorder="1" applyAlignment="1">
      <alignment horizontal="left" vertical="center" wrapText="1"/>
    </xf>
    <xf numFmtId="0" fontId="9" fillId="2" borderId="18" xfId="0" applyFont="1" applyFill="1" applyBorder="1" applyAlignment="1">
      <alignment horizontal="left" vertical="center" wrapText="1" indent="3"/>
    </xf>
    <xf numFmtId="49" fontId="11" fillId="3" borderId="0" xfId="0" applyNumberFormat="1" applyFont="1" applyFill="1" applyAlignment="1">
      <alignment horizontal="right" vertical="center"/>
    </xf>
    <xf numFmtId="175" fontId="93" fillId="5" borderId="0" xfId="14" applyNumberFormat="1" applyFont="1" applyFill="1" applyAlignment="1">
      <alignment horizontal="right" vertical="center"/>
    </xf>
    <xf numFmtId="175" fontId="93" fillId="4" borderId="0" xfId="14" applyNumberFormat="1" applyFont="1" applyFill="1" applyAlignment="1">
      <alignment horizontal="right" vertical="center"/>
    </xf>
    <xf numFmtId="175" fontId="92" fillId="4" borderId="7" xfId="14" applyNumberFormat="1" applyFont="1" applyFill="1" applyBorder="1" applyAlignment="1">
      <alignment horizontal="right" vertical="center"/>
    </xf>
    <xf numFmtId="3" fontId="94" fillId="5" borderId="9" xfId="0" applyNumberFormat="1" applyFont="1" applyFill="1" applyBorder="1" applyAlignment="1">
      <alignment horizontal="right" vertical="center" wrapText="1"/>
    </xf>
    <xf numFmtId="3" fontId="94" fillId="2" borderId="9" xfId="0" applyNumberFormat="1" applyFont="1" applyFill="1" applyBorder="1" applyAlignment="1">
      <alignment horizontal="right" vertical="center" wrapText="1"/>
    </xf>
    <xf numFmtId="167" fontId="100" fillId="2" borderId="8" xfId="0" applyNumberFormat="1" applyFont="1" applyFill="1" applyBorder="1" applyAlignment="1">
      <alignment horizontal="right" vertical="center"/>
    </xf>
    <xf numFmtId="3" fontId="94" fillId="5" borderId="8" xfId="0" applyNumberFormat="1" applyFont="1" applyFill="1" applyBorder="1" applyAlignment="1">
      <alignment horizontal="right" vertical="center" wrapText="1"/>
    </xf>
    <xf numFmtId="3" fontId="94" fillId="2" borderId="8" xfId="0" applyNumberFormat="1" applyFont="1" applyFill="1" applyBorder="1" applyAlignment="1">
      <alignment horizontal="right" vertical="center" wrapText="1"/>
    </xf>
    <xf numFmtId="0" fontId="94" fillId="5" borderId="7" xfId="0" applyFont="1" applyFill="1" applyBorder="1" applyAlignment="1">
      <alignment horizontal="right" vertical="center" wrapText="1"/>
    </xf>
    <xf numFmtId="0" fontId="94" fillId="2" borderId="7" xfId="0" applyFont="1" applyFill="1" applyBorder="1" applyAlignment="1">
      <alignment horizontal="right" vertical="center" wrapText="1"/>
    </xf>
    <xf numFmtId="183" fontId="100" fillId="2" borderId="7" xfId="1" applyNumberFormat="1" applyFont="1" applyFill="1" applyBorder="1" applyAlignment="1">
      <alignment horizontal="right" vertical="center" wrapText="1"/>
    </xf>
    <xf numFmtId="183" fontId="100" fillId="2" borderId="8" xfId="1" applyNumberFormat="1" applyFont="1" applyFill="1" applyBorder="1" applyAlignment="1">
      <alignment horizontal="right" vertical="center" wrapText="1"/>
    </xf>
    <xf numFmtId="2" fontId="94" fillId="5" borderId="8" xfId="0" applyNumberFormat="1" applyFont="1" applyFill="1" applyBorder="1" applyAlignment="1">
      <alignment horizontal="right" vertical="center" wrapText="1"/>
    </xf>
    <xf numFmtId="2" fontId="94" fillId="2" borderId="8" xfId="0" applyNumberFormat="1" applyFont="1" applyFill="1" applyBorder="1" applyAlignment="1">
      <alignment horizontal="right" vertical="center" wrapText="1"/>
    </xf>
    <xf numFmtId="174" fontId="100" fillId="2" borderId="8" xfId="0" applyNumberFormat="1" applyFont="1" applyFill="1" applyBorder="1" applyAlignment="1">
      <alignment horizontal="right" vertical="center"/>
    </xf>
    <xf numFmtId="170" fontId="94" fillId="5" borderId="8" xfId="0" applyNumberFormat="1" applyFont="1" applyFill="1" applyBorder="1" applyAlignment="1">
      <alignment horizontal="right" vertical="center" wrapText="1"/>
    </xf>
    <xf numFmtId="170" fontId="94" fillId="2" borderId="8" xfId="0" applyNumberFormat="1" applyFont="1" applyFill="1" applyBorder="1" applyAlignment="1">
      <alignment horizontal="right" vertical="center" wrapText="1"/>
    </xf>
    <xf numFmtId="0" fontId="100" fillId="2" borderId="8" xfId="0" applyFont="1" applyFill="1" applyBorder="1" applyAlignment="1">
      <alignment horizontal="right" vertical="center" wrapText="1"/>
    </xf>
    <xf numFmtId="170" fontId="94" fillId="5" borderId="10" xfId="0" applyNumberFormat="1" applyFont="1" applyFill="1" applyBorder="1" applyAlignment="1">
      <alignment horizontal="right" vertical="center" wrapText="1"/>
    </xf>
    <xf numFmtId="170" fontId="94" fillId="2" borderId="10" xfId="0" quotePrefix="1" applyNumberFormat="1" applyFont="1" applyFill="1" applyBorder="1" applyAlignment="1">
      <alignment horizontal="right" vertical="center" wrapText="1"/>
    </xf>
    <xf numFmtId="0" fontId="100" fillId="2" borderId="10" xfId="0" applyFont="1" applyFill="1" applyBorder="1" applyAlignment="1">
      <alignment horizontal="right" vertical="center" wrapText="1"/>
    </xf>
    <xf numFmtId="183" fontId="100" fillId="2" borderId="10" xfId="1" applyNumberFormat="1" applyFont="1" applyFill="1" applyBorder="1" applyAlignment="1">
      <alignment horizontal="right" vertical="center" wrapText="1"/>
    </xf>
    <xf numFmtId="0" fontId="100" fillId="2" borderId="7" xfId="0" applyFont="1" applyFill="1" applyBorder="1" applyAlignment="1">
      <alignment horizontal="right" vertical="center" wrapText="1"/>
    </xf>
    <xf numFmtId="173" fontId="92" fillId="2" borderId="18" xfId="14" applyNumberFormat="1" applyFont="1" applyFill="1" applyBorder="1" applyAlignment="1">
      <alignment horizontal="right" vertical="center"/>
    </xf>
    <xf numFmtId="49" fontId="93" fillId="5" borderId="18" xfId="14" applyNumberFormat="1" applyFont="1" applyFill="1" applyBorder="1" applyAlignment="1">
      <alignment horizontal="right" vertical="center"/>
    </xf>
    <xf numFmtId="0" fontId="40" fillId="0" borderId="0" xfId="0" quotePrefix="1" applyFont="1" applyAlignment="1">
      <alignment wrapText="1"/>
    </xf>
    <xf numFmtId="2" fontId="93" fillId="5" borderId="7" xfId="14" applyNumberFormat="1" applyFont="1" applyFill="1" applyBorder="1" applyAlignment="1">
      <alignment horizontal="right" vertical="center"/>
    </xf>
    <xf numFmtId="2" fontId="93" fillId="4" borderId="7" xfId="14" applyNumberFormat="1" applyFont="1" applyFill="1" applyBorder="1" applyAlignment="1">
      <alignment horizontal="right" vertical="center"/>
    </xf>
    <xf numFmtId="174" fontId="100" fillId="2" borderId="13" xfId="0" applyNumberFormat="1" applyFont="1" applyFill="1" applyBorder="1" applyAlignment="1">
      <alignment horizontal="right" vertical="center"/>
    </xf>
    <xf numFmtId="174" fontId="100" fillId="2" borderId="0" xfId="0" applyNumberFormat="1" applyFont="1" applyFill="1" applyAlignment="1">
      <alignment horizontal="right" vertical="center"/>
    </xf>
    <xf numFmtId="174" fontId="100" fillId="2" borderId="12" xfId="0" applyNumberFormat="1" applyFont="1" applyFill="1" applyBorder="1" applyAlignment="1">
      <alignment horizontal="right" vertical="center"/>
    </xf>
    <xf numFmtId="4" fontId="92" fillId="4" borderId="18" xfId="14" applyNumberFormat="1" applyFont="1" applyFill="1" applyBorder="1" applyAlignment="1">
      <alignment horizontal="right" vertical="center"/>
    </xf>
    <xf numFmtId="167" fontId="100" fillId="2" borderId="13" xfId="0" applyNumberFormat="1" applyFont="1" applyFill="1" applyBorder="1" applyAlignment="1">
      <alignment horizontal="right" vertical="center"/>
    </xf>
    <xf numFmtId="170" fontId="92" fillId="4" borderId="7" xfId="1" applyNumberFormat="1" applyFont="1" applyFill="1" applyBorder="1" applyAlignment="1">
      <alignment horizontal="right" vertical="center"/>
    </xf>
    <xf numFmtId="3" fontId="93" fillId="5" borderId="18" xfId="14" applyNumberFormat="1" applyFont="1" applyFill="1" applyBorder="1" applyAlignment="1">
      <alignment horizontal="right" vertical="center"/>
    </xf>
    <xf numFmtId="3" fontId="93" fillId="4" borderId="18" xfId="14" applyNumberFormat="1" applyFont="1" applyFill="1" applyBorder="1" applyAlignment="1">
      <alignment horizontal="right" vertical="center"/>
    </xf>
    <xf numFmtId="3" fontId="92" fillId="4" borderId="18" xfId="14" applyNumberFormat="1" applyFont="1" applyFill="1" applyBorder="1" applyAlignment="1">
      <alignment horizontal="right" vertical="center"/>
    </xf>
    <xf numFmtId="172" fontId="92" fillId="4" borderId="18" xfId="14" applyNumberFormat="1" applyFont="1" applyFill="1" applyBorder="1" applyAlignment="1">
      <alignment horizontal="right" vertical="center"/>
    </xf>
    <xf numFmtId="167" fontId="94" fillId="5" borderId="13" xfId="0" applyNumberFormat="1" applyFont="1" applyFill="1" applyBorder="1" applyAlignment="1">
      <alignment horizontal="right" vertical="center"/>
    </xf>
    <xf numFmtId="167" fontId="94" fillId="2" borderId="13" xfId="0" applyNumberFormat="1" applyFont="1" applyFill="1" applyBorder="1" applyAlignment="1">
      <alignment horizontal="right" vertical="center"/>
    </xf>
    <xf numFmtId="172" fontId="92" fillId="4" borderId="13" xfId="14" applyNumberFormat="1" applyFont="1" applyFill="1" applyBorder="1" applyAlignment="1">
      <alignment horizontal="right" vertical="center"/>
    </xf>
    <xf numFmtId="174" fontId="94" fillId="5" borderId="13" xfId="0" applyNumberFormat="1" applyFont="1" applyFill="1" applyBorder="1" applyAlignment="1">
      <alignment horizontal="right" vertical="center"/>
    </xf>
    <xf numFmtId="174" fontId="94" fillId="2" borderId="13" xfId="0" applyNumberFormat="1" applyFont="1" applyFill="1" applyBorder="1" applyAlignment="1">
      <alignment horizontal="right" vertical="center"/>
    </xf>
    <xf numFmtId="174" fontId="94" fillId="5" borderId="0" xfId="0" applyNumberFormat="1" applyFont="1" applyFill="1" applyAlignment="1">
      <alignment horizontal="right" vertical="center"/>
    </xf>
    <xf numFmtId="174" fontId="94" fillId="2" borderId="0" xfId="0" applyNumberFormat="1" applyFont="1" applyFill="1" applyAlignment="1">
      <alignment horizontal="right" vertical="center"/>
    </xf>
    <xf numFmtId="2" fontId="93" fillId="5" borderId="13" xfId="14" applyNumberFormat="1" applyFont="1" applyFill="1" applyBorder="1" applyAlignment="1">
      <alignment horizontal="right" vertical="center"/>
    </xf>
    <xf numFmtId="2" fontId="93" fillId="4" borderId="13" xfId="14" applyNumberFormat="1" applyFont="1" applyFill="1" applyBorder="1" applyAlignment="1">
      <alignment horizontal="right" vertical="center"/>
    </xf>
    <xf numFmtId="2" fontId="92" fillId="4" borderId="13" xfId="14" applyNumberFormat="1" applyFont="1" applyFill="1" applyBorder="1" applyAlignment="1">
      <alignment horizontal="right" vertical="center"/>
    </xf>
    <xf numFmtId="172" fontId="92" fillId="4" borderId="12" xfId="14" applyNumberFormat="1" applyFont="1" applyFill="1" applyBorder="1" applyAlignment="1">
      <alignment horizontal="right" vertical="center"/>
    </xf>
    <xf numFmtId="174" fontId="94" fillId="5" borderId="16" xfId="0" applyNumberFormat="1" applyFont="1" applyFill="1" applyBorder="1" applyAlignment="1">
      <alignment horizontal="right" vertical="center"/>
    </xf>
    <xf numFmtId="174" fontId="94" fillId="2" borderId="16" xfId="0" applyNumberFormat="1" applyFont="1" applyFill="1" applyBorder="1" applyAlignment="1">
      <alignment horizontal="right" vertical="center"/>
    </xf>
    <xf numFmtId="174" fontId="100" fillId="2" borderId="16" xfId="0" applyNumberFormat="1" applyFont="1" applyFill="1" applyBorder="1" applyAlignment="1">
      <alignment horizontal="right" vertical="center"/>
    </xf>
    <xf numFmtId="172" fontId="92" fillId="4" borderId="16" xfId="14" applyNumberFormat="1" applyFont="1" applyFill="1" applyBorder="1" applyAlignment="1">
      <alignment horizontal="right" vertical="center"/>
    </xf>
    <xf numFmtId="174" fontId="95" fillId="5" borderId="12" xfId="0" applyNumberFormat="1" applyFont="1" applyFill="1" applyBorder="1" applyAlignment="1">
      <alignment horizontal="right" vertical="center"/>
    </xf>
    <xf numFmtId="174" fontId="95" fillId="2" borderId="12" xfId="0" applyNumberFormat="1" applyFont="1" applyFill="1" applyBorder="1" applyAlignment="1">
      <alignment horizontal="right" vertical="center"/>
    </xf>
    <xf numFmtId="174" fontId="96" fillId="2" borderId="12" xfId="0" applyNumberFormat="1" applyFont="1" applyFill="1" applyBorder="1" applyAlignment="1">
      <alignment horizontal="right" vertical="center"/>
    </xf>
    <xf numFmtId="172" fontId="90" fillId="4" borderId="12" xfId="14" applyNumberFormat="1" applyFont="1" applyFill="1" applyBorder="1" applyAlignment="1">
      <alignment horizontal="right" vertical="center"/>
    </xf>
    <xf numFmtId="170" fontId="94" fillId="5" borderId="13" xfId="1" applyNumberFormat="1" applyFont="1" applyFill="1" applyBorder="1" applyAlignment="1">
      <alignment horizontal="right" vertical="center"/>
    </xf>
    <xf numFmtId="170" fontId="100" fillId="2" borderId="13" xfId="1" applyNumberFormat="1" applyFont="1" applyFill="1" applyBorder="1" applyAlignment="1">
      <alignment horizontal="right" vertical="center"/>
    </xf>
    <xf numFmtId="170" fontId="92" fillId="4" borderId="13" xfId="1" applyNumberFormat="1" applyFont="1" applyFill="1" applyBorder="1" applyAlignment="1">
      <alignment horizontal="right" vertical="center"/>
    </xf>
    <xf numFmtId="184" fontId="94" fillId="5" borderId="13" xfId="0" applyNumberFormat="1" applyFont="1" applyFill="1" applyBorder="1" applyAlignment="1">
      <alignment horizontal="right" vertical="center"/>
    </xf>
    <xf numFmtId="184" fontId="94" fillId="2" borderId="13" xfId="0" applyNumberFormat="1" applyFont="1" applyFill="1" applyBorder="1" applyAlignment="1">
      <alignment horizontal="right" vertical="center"/>
    </xf>
    <xf numFmtId="184" fontId="100" fillId="2" borderId="13" xfId="0" applyNumberFormat="1" applyFont="1" applyFill="1" applyBorder="1" applyAlignment="1">
      <alignment horizontal="right" vertical="center"/>
    </xf>
    <xf numFmtId="170" fontId="94" fillId="5" borderId="15" xfId="1" applyNumberFormat="1" applyFont="1" applyFill="1" applyBorder="1" applyAlignment="1">
      <alignment horizontal="right" vertical="center"/>
    </xf>
    <xf numFmtId="10" fontId="94" fillId="2" borderId="15" xfId="0" applyNumberFormat="1" applyFont="1" applyFill="1" applyBorder="1" applyAlignment="1">
      <alignment horizontal="right" vertical="center"/>
    </xf>
    <xf numFmtId="170" fontId="100" fillId="2" borderId="15" xfId="0" applyNumberFormat="1" applyFont="1" applyFill="1" applyBorder="1" applyAlignment="1">
      <alignment horizontal="right" vertical="center"/>
    </xf>
    <xf numFmtId="170" fontId="92" fillId="4" borderId="15" xfId="14" applyNumberFormat="1" applyFont="1" applyFill="1" applyBorder="1" applyAlignment="1">
      <alignment horizontal="right" vertical="center"/>
    </xf>
    <xf numFmtId="174" fontId="94" fillId="2" borderId="15" xfId="0" applyNumberFormat="1" applyFont="1" applyFill="1" applyBorder="1" applyAlignment="1">
      <alignment horizontal="right" vertical="center"/>
    </xf>
    <xf numFmtId="175" fontId="93" fillId="4" borderId="7" xfId="14" applyNumberFormat="1" applyFont="1" applyFill="1" applyBorder="1" applyAlignment="1">
      <alignment horizontal="right" vertical="center"/>
    </xf>
    <xf numFmtId="175" fontId="93" fillId="5" borderId="7" xfId="14" applyNumberFormat="1" applyFont="1" applyFill="1" applyBorder="1" applyAlignment="1">
      <alignment horizontal="right" vertical="center"/>
    </xf>
    <xf numFmtId="2" fontId="94" fillId="5" borderId="9" xfId="0" applyNumberFormat="1" applyFont="1" applyFill="1" applyBorder="1" applyAlignment="1">
      <alignment horizontal="right" vertical="center" wrapText="1"/>
    </xf>
    <xf numFmtId="2" fontId="94" fillId="2" borderId="9" xfId="0" applyNumberFormat="1" applyFont="1" applyFill="1" applyBorder="1" applyAlignment="1">
      <alignment horizontal="right" vertical="center" wrapText="1"/>
    </xf>
    <xf numFmtId="183" fontId="100" fillId="2" borderId="9" xfId="1" applyNumberFormat="1" applyFont="1" applyFill="1" applyBorder="1" applyAlignment="1">
      <alignment horizontal="right" vertical="center" wrapText="1"/>
    </xf>
    <xf numFmtId="2" fontId="94" fillId="5" borderId="10" xfId="0" applyNumberFormat="1" applyFont="1" applyFill="1" applyBorder="1" applyAlignment="1">
      <alignment horizontal="right" vertical="center" wrapText="1"/>
    </xf>
    <xf numFmtId="174" fontId="100" fillId="2" borderId="10" xfId="0" applyNumberFormat="1" applyFont="1" applyFill="1" applyBorder="1" applyAlignment="1">
      <alignment horizontal="right" vertical="center"/>
    </xf>
    <xf numFmtId="2" fontId="94" fillId="5" borderId="0" xfId="0" applyNumberFormat="1" applyFont="1" applyFill="1" applyAlignment="1">
      <alignment horizontal="right" vertical="center" wrapText="1"/>
    </xf>
    <xf numFmtId="2" fontId="94" fillId="2" borderId="0" xfId="0" applyNumberFormat="1" applyFont="1" applyFill="1" applyAlignment="1">
      <alignment horizontal="right" vertical="center" wrapText="1"/>
    </xf>
    <xf numFmtId="174" fontId="100" fillId="2" borderId="7" xfId="0" applyNumberFormat="1" applyFont="1" applyFill="1" applyBorder="1" applyAlignment="1">
      <alignment horizontal="right" vertical="center"/>
    </xf>
    <xf numFmtId="183" fontId="100" fillId="2" borderId="0" xfId="1" applyNumberFormat="1" applyFont="1" applyFill="1" applyAlignment="1">
      <alignment horizontal="right" vertical="center" wrapText="1"/>
    </xf>
    <xf numFmtId="9" fontId="92" fillId="4" borderId="0" xfId="1" applyFont="1" applyFill="1" applyAlignment="1">
      <alignment horizontal="right" vertical="center"/>
    </xf>
    <xf numFmtId="183" fontId="100" fillId="0" borderId="8" xfId="1" applyNumberFormat="1" applyFont="1" applyBorder="1" applyAlignment="1">
      <alignment horizontal="right" vertical="center" wrapText="1"/>
    </xf>
    <xf numFmtId="2" fontId="95" fillId="5" borderId="12" xfId="0" applyNumberFormat="1" applyFont="1" applyFill="1" applyBorder="1" applyAlignment="1">
      <alignment horizontal="right" vertical="center" wrapText="1"/>
    </xf>
    <xf numFmtId="2" fontId="95" fillId="2" borderId="12" xfId="0" applyNumberFormat="1" applyFont="1" applyFill="1" applyBorder="1" applyAlignment="1">
      <alignment horizontal="right" vertical="center" wrapText="1"/>
    </xf>
    <xf numFmtId="174" fontId="96" fillId="2" borderId="7" xfId="0" applyNumberFormat="1" applyFont="1" applyFill="1" applyBorder="1" applyAlignment="1">
      <alignment horizontal="right" vertical="center"/>
    </xf>
    <xf numFmtId="183" fontId="96" fillId="2" borderId="12" xfId="1" applyNumberFormat="1" applyFont="1" applyFill="1" applyBorder="1" applyAlignment="1">
      <alignment horizontal="right" vertical="center" wrapText="1"/>
    </xf>
    <xf numFmtId="170" fontId="94" fillId="5" borderId="18" xfId="1" applyNumberFormat="1" applyFont="1" applyFill="1" applyBorder="1" applyAlignment="1">
      <alignment horizontal="right" vertical="center" wrapText="1"/>
    </xf>
    <xf numFmtId="183" fontId="100" fillId="2" borderId="18" xfId="1" applyNumberFormat="1" applyFont="1" applyFill="1" applyBorder="1" applyAlignment="1">
      <alignment horizontal="right" vertical="center" wrapText="1"/>
    </xf>
    <xf numFmtId="2" fontId="94" fillId="2" borderId="10" xfId="0" applyNumberFormat="1" applyFont="1" applyFill="1" applyBorder="1" applyAlignment="1">
      <alignment horizontal="right" vertical="center" wrapText="1"/>
    </xf>
    <xf numFmtId="170" fontId="94" fillId="2" borderId="18" xfId="1" quotePrefix="1" applyNumberFormat="1" applyFont="1" applyFill="1" applyBorder="1" applyAlignment="1">
      <alignment horizontal="right" vertical="center" wrapText="1"/>
    </xf>
    <xf numFmtId="0" fontId="11" fillId="3" borderId="0" xfId="0" applyFont="1" applyFill="1" applyBorder="1" applyAlignment="1">
      <alignment horizontal="right" vertical="center"/>
    </xf>
    <xf numFmtId="0" fontId="0" fillId="2" borderId="0" xfId="0" applyFill="1" applyBorder="1"/>
    <xf numFmtId="0" fontId="9" fillId="4" borderId="43" xfId="0" applyFont="1" applyFill="1" applyBorder="1" applyAlignment="1">
      <alignment horizontal="left" vertical="center" wrapText="1"/>
    </xf>
    <xf numFmtId="0" fontId="9" fillId="4" borderId="43" xfId="0" applyFont="1" applyFill="1" applyBorder="1" applyAlignment="1">
      <alignment horizontal="center" vertical="center"/>
    </xf>
    <xf numFmtId="173" fontId="32" fillId="5" borderId="43" xfId="22" applyNumberFormat="1" applyFont="1" applyFill="1" applyBorder="1" applyAlignment="1">
      <alignment horizontal="right" vertical="center"/>
    </xf>
    <xf numFmtId="0" fontId="9" fillId="4" borderId="44" xfId="0" applyFont="1" applyFill="1" applyBorder="1" applyAlignment="1">
      <alignment horizontal="left" vertical="center" wrapText="1"/>
    </xf>
    <xf numFmtId="0" fontId="9" fillId="4" borderId="13" xfId="0" applyFont="1" applyFill="1" applyBorder="1" applyAlignment="1">
      <alignment horizontal="center" vertical="center"/>
    </xf>
    <xf numFmtId="173" fontId="32" fillId="5" borderId="45" xfId="22" applyNumberFormat="1" applyFont="1" applyFill="1" applyBorder="1" applyAlignment="1">
      <alignment horizontal="right" vertical="center"/>
    </xf>
    <xf numFmtId="0" fontId="102" fillId="2" borderId="46" xfId="0" applyFont="1" applyFill="1" applyBorder="1" applyAlignment="1">
      <alignment vertical="center"/>
    </xf>
    <xf numFmtId="14" fontId="98" fillId="3" borderId="0" xfId="0" applyNumberFormat="1" applyFont="1" applyFill="1" applyAlignment="1">
      <alignment horizontal="right" vertical="center"/>
    </xf>
    <xf numFmtId="49" fontId="11" fillId="3" borderId="0" xfId="0" applyNumberFormat="1" applyFont="1" applyFill="1" applyBorder="1" applyAlignment="1">
      <alignment horizontal="right" vertical="center"/>
    </xf>
    <xf numFmtId="0" fontId="9" fillId="0" borderId="16" xfId="0" applyFont="1" applyBorder="1" applyAlignment="1">
      <alignment horizontal="left" vertical="center" wrapText="1" indent="1"/>
    </xf>
    <xf numFmtId="175" fontId="93" fillId="5" borderId="18" xfId="22" applyNumberFormat="1" applyFont="1" applyFill="1" applyBorder="1" applyAlignment="1">
      <alignment horizontal="right" vertical="center"/>
    </xf>
    <xf numFmtId="175" fontId="93" fillId="4" borderId="18" xfId="22" applyNumberFormat="1" applyFont="1" applyFill="1" applyBorder="1" applyAlignment="1">
      <alignment horizontal="right" vertical="center"/>
    </xf>
    <xf numFmtId="175" fontId="92" fillId="4" borderId="18" xfId="22" applyNumberFormat="1" applyFont="1" applyFill="1" applyBorder="1" applyAlignment="1">
      <alignment horizontal="right" vertical="center"/>
    </xf>
    <xf numFmtId="172" fontId="92" fillId="4" borderId="8" xfId="22" applyNumberFormat="1" applyFont="1" applyFill="1" applyBorder="1" applyAlignment="1">
      <alignment horizontal="right" vertical="top"/>
    </xf>
    <xf numFmtId="173" fontId="93" fillId="5" borderId="18" xfId="22" applyNumberFormat="1" applyFont="1" applyFill="1" applyBorder="1" applyAlignment="1">
      <alignment horizontal="right" vertical="center"/>
    </xf>
    <xf numFmtId="173" fontId="93" fillId="4" borderId="18" xfId="22" applyNumberFormat="1" applyFont="1" applyFill="1" applyBorder="1" applyAlignment="1">
      <alignment horizontal="right" vertical="center"/>
    </xf>
    <xf numFmtId="173" fontId="92" fillId="4" borderId="18" xfId="22" applyNumberFormat="1" applyFont="1" applyFill="1" applyBorder="1" applyAlignment="1">
      <alignment horizontal="right" vertical="center"/>
    </xf>
    <xf numFmtId="170" fontId="100" fillId="2" borderId="13" xfId="1" applyNumberFormat="1" applyFont="1" applyFill="1" applyBorder="1" applyAlignment="1">
      <alignment horizontal="right" vertical="center" wrapText="1"/>
    </xf>
    <xf numFmtId="173" fontId="93" fillId="5" borderId="10" xfId="22" applyNumberFormat="1" applyFont="1" applyFill="1" applyBorder="1" applyAlignment="1">
      <alignment horizontal="right" vertical="center"/>
    </xf>
    <xf numFmtId="173" fontId="92" fillId="4" borderId="10" xfId="22" applyNumberFormat="1" applyFont="1" applyFill="1" applyBorder="1" applyAlignment="1">
      <alignment horizontal="right" vertical="center"/>
    </xf>
    <xf numFmtId="172" fontId="92" fillId="4" borderId="10" xfId="22" applyNumberFormat="1" applyFont="1" applyFill="1" applyBorder="1" applyAlignment="1">
      <alignment horizontal="right" vertical="top"/>
    </xf>
    <xf numFmtId="171" fontId="91" fillId="5" borderId="7" xfId="22" applyNumberFormat="1" applyFont="1" applyFill="1" applyBorder="1" applyAlignment="1">
      <alignment horizontal="right" vertical="center"/>
    </xf>
    <xf numFmtId="171" fontId="91" fillId="4" borderId="7" xfId="22" applyNumberFormat="1" applyFont="1" applyFill="1" applyBorder="1" applyAlignment="1">
      <alignment horizontal="right" vertical="center"/>
    </xf>
    <xf numFmtId="171" fontId="90" fillId="4" borderId="7" xfId="22" applyNumberFormat="1" applyFont="1" applyFill="1" applyBorder="1" applyAlignment="1">
      <alignment horizontal="right" vertical="center"/>
    </xf>
    <xf numFmtId="172" fontId="92" fillId="4" borderId="7" xfId="22" applyNumberFormat="1" applyFont="1" applyFill="1" applyBorder="1" applyAlignment="1">
      <alignment horizontal="right" vertical="top"/>
    </xf>
    <xf numFmtId="182" fontId="93" fillId="5" borderId="18" xfId="22" applyNumberFormat="1" applyFont="1" applyFill="1" applyBorder="1" applyAlignment="1">
      <alignment horizontal="right" vertical="center"/>
    </xf>
    <xf numFmtId="182" fontId="93" fillId="4" borderId="18" xfId="22" applyNumberFormat="1" applyFont="1" applyFill="1" applyBorder="1" applyAlignment="1">
      <alignment horizontal="right" vertical="center"/>
    </xf>
    <xf numFmtId="182" fontId="92" fillId="4" borderId="18" xfId="22" applyNumberFormat="1" applyFont="1" applyFill="1" applyBorder="1" applyAlignment="1">
      <alignment horizontal="right" vertical="center"/>
    </xf>
    <xf numFmtId="173" fontId="93" fillId="4" borderId="10" xfId="22" applyNumberFormat="1" applyFont="1" applyFill="1" applyBorder="1" applyAlignment="1">
      <alignment horizontal="right" vertical="center"/>
    </xf>
    <xf numFmtId="0" fontId="26" fillId="2" borderId="19" xfId="0" applyFont="1" applyFill="1" applyBorder="1" applyAlignment="1">
      <alignment vertical="center"/>
    </xf>
    <xf numFmtId="0" fontId="24" fillId="2" borderId="19" xfId="0" applyFont="1" applyFill="1" applyBorder="1"/>
    <xf numFmtId="0" fontId="9" fillId="4" borderId="47" xfId="0" applyFont="1" applyFill="1" applyBorder="1" applyAlignment="1">
      <alignment horizontal="left" vertical="center" wrapText="1"/>
    </xf>
    <xf numFmtId="14" fontId="98" fillId="3" borderId="0" xfId="0" applyNumberFormat="1" applyFont="1" applyFill="1" applyAlignment="1">
      <alignment horizontal="right" vertical="center" wrapText="1"/>
    </xf>
    <xf numFmtId="173" fontId="93" fillId="5" borderId="5" xfId="14" applyNumberFormat="1" applyFont="1" applyFill="1" applyBorder="1" applyAlignment="1">
      <alignment horizontal="right" vertical="center"/>
    </xf>
    <xf numFmtId="173" fontId="93" fillId="4" borderId="5" xfId="14" applyNumberFormat="1" applyFont="1" applyFill="1" applyBorder="1" applyAlignment="1">
      <alignment horizontal="right" vertical="center"/>
    </xf>
    <xf numFmtId="173" fontId="93" fillId="0" borderId="5" xfId="14" applyNumberFormat="1" applyFont="1" applyBorder="1" applyAlignment="1">
      <alignment horizontal="right" vertical="center"/>
    </xf>
    <xf numFmtId="0" fontId="94" fillId="2" borderId="13" xfId="0" applyFont="1" applyFill="1" applyBorder="1" applyAlignment="1">
      <alignment horizontal="right" vertical="center" wrapText="1"/>
    </xf>
    <xf numFmtId="175" fontId="94" fillId="2" borderId="13" xfId="0" applyNumberFormat="1" applyFont="1" applyFill="1" applyBorder="1" applyAlignment="1">
      <alignment horizontal="right" vertical="center" wrapText="1"/>
    </xf>
    <xf numFmtId="172" fontId="93" fillId="4" borderId="8" xfId="14" applyNumberFormat="1" applyFont="1" applyFill="1" applyBorder="1" applyAlignment="1">
      <alignment horizontal="right" vertical="top"/>
    </xf>
    <xf numFmtId="173" fontId="93" fillId="4" borderId="18" xfId="14" quotePrefix="1" applyNumberFormat="1" applyFont="1" applyFill="1" applyBorder="1" applyAlignment="1">
      <alignment horizontal="right" vertical="center"/>
    </xf>
    <xf numFmtId="9" fontId="94" fillId="2" borderId="13" xfId="1" applyFont="1" applyFill="1" applyBorder="1" applyAlignment="1">
      <alignment horizontal="right" vertical="center" wrapText="1"/>
    </xf>
    <xf numFmtId="172" fontId="93" fillId="4" borderId="10" xfId="14" applyNumberFormat="1" applyFont="1" applyFill="1" applyBorder="1" applyAlignment="1">
      <alignment horizontal="right" vertical="top"/>
    </xf>
    <xf numFmtId="172" fontId="93" fillId="4" borderId="7" xfId="14" applyNumberFormat="1" applyFont="1" applyFill="1" applyBorder="1" applyAlignment="1">
      <alignment horizontal="right" vertical="top"/>
    </xf>
    <xf numFmtId="170" fontId="94" fillId="2" borderId="13" xfId="1" quotePrefix="1" applyNumberFormat="1" applyFont="1" applyFill="1" applyBorder="1" applyAlignment="1">
      <alignment horizontal="right" vertical="center"/>
    </xf>
    <xf numFmtId="171" fontId="32" fillId="5" borderId="0" xfId="14" applyNumberFormat="1" applyFont="1" applyFill="1" applyBorder="1" applyAlignment="1">
      <alignment horizontal="right" vertical="center"/>
    </xf>
    <xf numFmtId="171" fontId="32" fillId="4" borderId="0" xfId="14" applyNumberFormat="1" applyFont="1" applyFill="1" applyBorder="1" applyAlignment="1">
      <alignment horizontal="right" vertical="center"/>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86" fillId="2" borderId="0" xfId="0" applyFont="1" applyFill="1" applyAlignment="1">
      <alignment vertical="top"/>
    </xf>
    <xf numFmtId="0" fontId="9" fillId="2" borderId="0" xfId="0" applyFont="1" applyFill="1" applyBorder="1" applyAlignment="1">
      <alignment horizontal="left" vertical="center" wrapText="1" indent="3"/>
    </xf>
    <xf numFmtId="0" fontId="24" fillId="2" borderId="12" xfId="0" applyFont="1" applyFill="1" applyBorder="1"/>
    <xf numFmtId="173" fontId="93" fillId="5" borderId="48" xfId="17" applyNumberFormat="1" applyFont="1" applyFill="1" applyBorder="1" applyAlignment="1">
      <alignment horizontal="right" vertical="center"/>
    </xf>
    <xf numFmtId="173" fontId="93" fillId="4" borderId="48" xfId="17" applyNumberFormat="1" applyFont="1" applyFill="1" applyBorder="1" applyAlignment="1">
      <alignment horizontal="right" vertical="center"/>
    </xf>
    <xf numFmtId="173" fontId="92" fillId="4" borderId="18" xfId="17" applyNumberFormat="1" applyFont="1" applyFill="1" applyBorder="1" applyAlignment="1">
      <alignment horizontal="right" vertical="top"/>
    </xf>
    <xf numFmtId="172" fontId="92" fillId="4" borderId="18" xfId="17" applyNumberFormat="1" applyFont="1" applyFill="1" applyBorder="1" applyAlignment="1">
      <alignment horizontal="right" vertical="top"/>
    </xf>
    <xf numFmtId="172" fontId="93" fillId="4" borderId="7" xfId="14" applyNumberFormat="1" applyFont="1" applyFill="1" applyBorder="1" applyAlignment="1">
      <alignment horizontal="right" vertical="center"/>
    </xf>
    <xf numFmtId="172" fontId="93" fillId="5" borderId="7" xfId="22" applyNumberFormat="1" applyFont="1" applyFill="1" applyBorder="1" applyAlignment="1">
      <alignment horizontal="right" vertical="center"/>
    </xf>
    <xf numFmtId="170" fontId="93" fillId="0" borderId="0" xfId="1" applyNumberFormat="1" applyFont="1" applyFill="1" applyBorder="1" applyAlignment="1">
      <alignment horizontal="right" vertical="center"/>
    </xf>
    <xf numFmtId="0" fontId="9" fillId="2" borderId="10" xfId="0" applyFont="1" applyFill="1" applyBorder="1" applyAlignment="1">
      <alignment horizontal="left" vertical="center" wrapText="1" indent="3"/>
    </xf>
    <xf numFmtId="0" fontId="12" fillId="4" borderId="49" xfId="0" applyFont="1" applyFill="1" applyBorder="1" applyAlignment="1">
      <alignment horizontal="left" vertical="center" wrapText="1"/>
    </xf>
    <xf numFmtId="0" fontId="12" fillId="2" borderId="14" xfId="0" applyFont="1" applyFill="1" applyBorder="1" applyAlignment="1">
      <alignment horizontal="center" vertical="center" wrapText="1"/>
    </xf>
    <xf numFmtId="171" fontId="36" fillId="5" borderId="14" xfId="14" applyNumberFormat="1" applyFont="1" applyFill="1" applyBorder="1" applyAlignment="1">
      <alignment horizontal="right" vertical="center"/>
    </xf>
    <xf numFmtId="171" fontId="36" fillId="4" borderId="14" xfId="14" applyNumberFormat="1" applyFont="1" applyFill="1" applyBorder="1" applyAlignment="1">
      <alignment horizontal="right" vertical="center"/>
    </xf>
    <xf numFmtId="0" fontId="12" fillId="2" borderId="10" xfId="0" applyFont="1" applyFill="1" applyBorder="1" applyAlignment="1">
      <alignment horizontal="center" vertical="center" wrapText="1"/>
    </xf>
    <xf numFmtId="171" fontId="36" fillId="4" borderId="50" xfId="14" applyNumberFormat="1" applyFont="1" applyFill="1" applyBorder="1" applyAlignment="1">
      <alignment horizontal="right" vertical="center"/>
    </xf>
    <xf numFmtId="0" fontId="12" fillId="2" borderId="11" xfId="0" applyFont="1" applyFill="1" applyBorder="1" applyAlignment="1">
      <alignment horizontal="center" vertical="center" wrapText="1"/>
    </xf>
    <xf numFmtId="0" fontId="12" fillId="4" borderId="51" xfId="0" applyFont="1" applyFill="1" applyBorder="1" applyAlignment="1">
      <alignment horizontal="left" vertical="center" wrapText="1"/>
    </xf>
    <xf numFmtId="171" fontId="36" fillId="5" borderId="10" xfId="14" applyNumberFormat="1" applyFont="1" applyFill="1" applyBorder="1" applyAlignment="1">
      <alignment horizontal="right" vertical="center"/>
    </xf>
    <xf numFmtId="171" fontId="36" fillId="4" borderId="10" xfId="14" applyNumberFormat="1" applyFont="1" applyFill="1" applyBorder="1" applyAlignment="1">
      <alignment horizontal="right" vertical="center"/>
    </xf>
    <xf numFmtId="0" fontId="9" fillId="0" borderId="10" xfId="0" applyFont="1" applyBorder="1" applyAlignment="1">
      <alignment horizontal="left" vertical="center" wrapText="1" indent="3"/>
    </xf>
    <xf numFmtId="0" fontId="12" fillId="0" borderId="14" xfId="0" applyFont="1" applyBorder="1" applyAlignment="1">
      <alignment horizontal="left" vertical="center" wrapText="1"/>
    </xf>
    <xf numFmtId="0" fontId="12" fillId="0" borderId="49" xfId="0" applyFont="1" applyBorder="1" applyAlignment="1">
      <alignment horizontal="left" vertical="center" wrapText="1"/>
    </xf>
    <xf numFmtId="0" fontId="9" fillId="2" borderId="49" xfId="0" applyFont="1" applyFill="1" applyBorder="1" applyAlignment="1">
      <alignment horizontal="left" vertical="center" wrapText="1" indent="3"/>
    </xf>
    <xf numFmtId="0" fontId="9" fillId="2" borderId="14" xfId="0" applyFont="1" applyFill="1" applyBorder="1" applyAlignment="1">
      <alignment horizontal="center" vertical="center" wrapText="1"/>
    </xf>
    <xf numFmtId="171" fontId="32" fillId="5" borderId="14" xfId="14" applyNumberFormat="1" applyFont="1" applyFill="1" applyBorder="1" applyAlignment="1">
      <alignment horizontal="right" vertical="center"/>
    </xf>
    <xf numFmtId="171" fontId="32" fillId="4" borderId="14" xfId="14" applyNumberFormat="1" applyFont="1" applyFill="1" applyBorder="1" applyAlignment="1">
      <alignment horizontal="right" vertical="center"/>
    </xf>
    <xf numFmtId="171" fontId="106" fillId="4" borderId="6" xfId="14" applyNumberFormat="1" applyFont="1" applyFill="1" applyBorder="1" applyAlignment="1">
      <alignment horizontal="right" vertical="center"/>
    </xf>
    <xf numFmtId="0" fontId="41" fillId="2" borderId="0" xfId="0" applyFont="1" applyFill="1" applyAlignment="1">
      <alignment horizontal="center"/>
    </xf>
    <xf numFmtId="49" fontId="41" fillId="2" borderId="0" xfId="0" quotePrefix="1" applyNumberFormat="1" applyFont="1" applyFill="1" applyAlignment="1">
      <alignment horizontal="center"/>
    </xf>
    <xf numFmtId="49" fontId="41" fillId="2" borderId="0" xfId="0" applyNumberFormat="1" applyFont="1" applyFill="1" applyAlignment="1">
      <alignment horizontal="center"/>
    </xf>
    <xf numFmtId="0" fontId="43" fillId="2" borderId="0" xfId="2" applyFont="1" applyFill="1" applyAlignment="1">
      <alignment horizontal="center"/>
    </xf>
    <xf numFmtId="0" fontId="42" fillId="2" borderId="0" xfId="0" applyFont="1" applyFill="1" applyAlignment="1">
      <alignment horizontal="center" vertical="center" wrapText="1"/>
    </xf>
    <xf numFmtId="0" fontId="42" fillId="2" borderId="4" xfId="0" applyFont="1" applyFill="1" applyBorder="1" applyAlignment="1">
      <alignment horizontal="center"/>
    </xf>
    <xf numFmtId="0" fontId="12" fillId="2" borderId="4" xfId="0" applyFont="1" applyFill="1" applyBorder="1" applyAlignment="1">
      <alignment horizontal="left" vertical="center"/>
    </xf>
    <xf numFmtId="0" fontId="40" fillId="0" borderId="38" xfId="0" applyFont="1" applyBorder="1" applyAlignment="1">
      <alignment horizontal="left" vertical="center" wrapText="1"/>
    </xf>
    <xf numFmtId="0" fontId="47" fillId="0" borderId="0" xfId="0" applyFont="1" applyAlignment="1">
      <alignment horizontal="left" wrapText="1"/>
    </xf>
    <xf numFmtId="0" fontId="47" fillId="4" borderId="0" xfId="0" applyFont="1" applyFill="1" applyAlignment="1">
      <alignment horizontal="center" vertical="center" wrapText="1"/>
    </xf>
    <xf numFmtId="0" fontId="12" fillId="0" borderId="4" xfId="0" applyFont="1" applyBorder="1" applyAlignment="1">
      <alignment horizontal="left" vertical="center"/>
    </xf>
    <xf numFmtId="0" fontId="73" fillId="12" borderId="34" xfId="0" applyFont="1" applyFill="1" applyBorder="1" applyAlignment="1">
      <alignment horizontal="left" wrapText="1"/>
    </xf>
    <xf numFmtId="0" fontId="40" fillId="2" borderId="0" xfId="0" applyFont="1" applyFill="1" applyAlignment="1">
      <alignment horizontal="left" vertical="center" wrapText="1"/>
    </xf>
    <xf numFmtId="1" fontId="9" fillId="9" borderId="35" xfId="0" applyNumberFormat="1" applyFont="1" applyFill="1" applyBorder="1" applyAlignment="1">
      <alignment horizontal="center" vertical="center"/>
    </xf>
    <xf numFmtId="1" fontId="9" fillId="9" borderId="30" xfId="0" applyNumberFormat="1" applyFont="1" applyFill="1" applyBorder="1" applyAlignment="1">
      <alignment horizontal="center" vertical="center"/>
    </xf>
    <xf numFmtId="0" fontId="11" fillId="7" borderId="25"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cellXfs>
  <cellStyles count="23">
    <cellStyle name="Comma" xfId="14" builtinId="3"/>
    <cellStyle name="Comma 2" xfId="11" xr:uid="{64962BE8-A8A9-4FE0-A1FB-576B06543050}"/>
    <cellStyle name="Comma 2 2" xfId="20" xr:uid="{E84CEA3C-8B56-45F1-BC67-17C8C1D807C1}"/>
    <cellStyle name="Comma 3" xfId="4" xr:uid="{8F2D29D4-D7C5-4A30-BEA9-A1B9C74BC5E0}"/>
    <cellStyle name="Comma 4" xfId="21" xr:uid="{4989B2ED-DDD0-49B3-8774-9797EC29B565}"/>
    <cellStyle name="Comma 6" xfId="17" xr:uid="{3AAA5023-CADB-467A-B810-E89FE69AEA99}"/>
    <cellStyle name="Comma 7" xfId="22" xr:uid="{39F1823D-FBAA-4A94-8A90-901632B0935C}"/>
    <cellStyle name="Hyperlink" xfId="2" builtinId="8"/>
    <cellStyle name="Hyperlink 2" xfId="6" xr:uid="{EFB1E370-0686-4AF9-A623-D8D77963CE93}"/>
    <cellStyle name="Hvid body celle" xfId="16" xr:uid="{57D28611-E343-4070-B3E0-7AE45ECF5454}"/>
    <cellStyle name="Hvid body celle tal" xfId="15" xr:uid="{855DA796-644F-4239-9029-611422F6C4BE}"/>
    <cellStyle name="Migliaia 2" xfId="7" xr:uid="{9021B73B-DC1A-4A69-8242-7FF9F693E3DC}"/>
    <cellStyle name="Migliaia 2 2" xfId="18" xr:uid="{C0513AF9-0E94-427E-8A28-877B95F386A4}"/>
    <cellStyle name="Migliaia 3" xfId="10" xr:uid="{38E00EBF-F467-470A-B883-0502AD4AB14F}"/>
    <cellStyle name="Migliaia 3 2" xfId="19" xr:uid="{EDCA6EAD-379B-4A8B-BB42-FF0CA63EB209}"/>
    <cellStyle name="Normal" xfId="0" builtinId="0"/>
    <cellStyle name="Normal 2" xfId="3" xr:uid="{E2DDACCD-FA7D-415E-81D9-81084CD73936}"/>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s>
  <dxfs count="1152">
    <dxf>
      <font>
        <color rgb="FF9C0006"/>
      </font>
      <fill>
        <patternFill>
          <bgColor rgb="FFFFC7CE"/>
        </patternFill>
      </fill>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
      <numFmt numFmtId="185" formatCode="_-* #,##0_-;\-* #,##0_-;_-* &quot;-&quot;_-;_-@_-"/>
    </dxf>
  </dxfs>
  <tableStyles count="0" defaultTableStyle="TableStyleMedium2" defaultPivotStyle="PivotStyleLight16"/>
  <colors>
    <mruColors>
      <color rgb="FF595959"/>
      <color rgb="FFF2F2F2"/>
      <color rgb="FF00D3B7"/>
      <color rgb="FF4057E3"/>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4.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xml.rels><?xml version="1.0" encoding="UTF-8" standalone="yes"?>
<Relationships xmlns="http://schemas.openxmlformats.org/package/2006/relationships"><Relationship Id="rId13" Type="http://schemas.openxmlformats.org/officeDocument/2006/relationships/hyperlink" Target="#Hidro!A1"/><Relationship Id="rId18" Type="http://schemas.openxmlformats.org/officeDocument/2006/relationships/image" Target="../media/image3.png"/><Relationship Id="rId26" Type="http://schemas.openxmlformats.org/officeDocument/2006/relationships/hyperlink" Target="#'V&#279;jo duomenys'!A1"/><Relationship Id="rId3" Type="http://schemas.openxmlformats.org/officeDocument/2006/relationships/hyperlink" Target="#'Pelno nuostolio ataskaita'!A1"/><Relationship Id="rId21" Type="http://schemas.openxmlformats.org/officeDocument/2006/relationships/hyperlink" Target="#'Lanks&#269;ioji gamyba'!A1"/><Relationship Id="rId34" Type="http://schemas.openxmlformats.org/officeDocument/2006/relationships/hyperlink" Target="#'Gamtin&#279;s dujos'!A1"/><Relationship Id="rId7" Type="http://schemas.openxmlformats.org/officeDocument/2006/relationships/hyperlink" Target="#'Rezultatai ketvir&#269;iais'!A1"/><Relationship Id="rId12" Type="http://schemas.openxmlformats.org/officeDocument/2006/relationships/hyperlink" Target="#V&#279;jas!A1"/><Relationship Id="rId17" Type="http://schemas.openxmlformats.org/officeDocument/2006/relationships/hyperlink" Target="#Tinklai!A1"/><Relationship Id="rId25" Type="http://schemas.openxmlformats.org/officeDocument/2006/relationships/hyperlink" Target="#'Verslo aplinka'!A1"/><Relationship Id="rId33" Type="http://schemas.openxmlformats.org/officeDocument/2006/relationships/image" Target="../media/image10.svg"/><Relationship Id="rId2" Type="http://schemas.openxmlformats.org/officeDocument/2006/relationships/image" Target="../media/image2.png"/><Relationship Id="rId16" Type="http://schemas.openxmlformats.org/officeDocument/2006/relationships/hyperlink" Target="#Pastaba!A1"/><Relationship Id="rId20" Type="http://schemas.openxmlformats.org/officeDocument/2006/relationships/image" Target="../media/image4.png"/><Relationship Id="rId29" Type="http://schemas.openxmlformats.org/officeDocument/2006/relationships/hyperlink" Target="#'Hidro duomenys'!A1"/><Relationship Id="rId1" Type="http://schemas.openxmlformats.org/officeDocument/2006/relationships/hyperlink" Target="#Balansas!A1"/><Relationship Id="rId6" Type="http://schemas.openxmlformats.org/officeDocument/2006/relationships/hyperlink" Target="#'Finansiniai rodikliai'!A1"/><Relationship Id="rId11" Type="http://schemas.openxmlformats.org/officeDocument/2006/relationships/hyperlink" Target="https://www.ignitisgrupe.lt/lt/alternatyvus-veiklos-rodikliai" TargetMode="External"/><Relationship Id="rId24" Type="http://schemas.openxmlformats.org/officeDocument/2006/relationships/image" Target="../media/image6.png"/><Relationship Id="rId32" Type="http://schemas.openxmlformats.org/officeDocument/2006/relationships/image" Target="../media/image9.png"/><Relationship Id="rId5" Type="http://schemas.openxmlformats.org/officeDocument/2006/relationships/hyperlink" Target="#'Nuostatos d&#279;l atsakomyb&#279;s'!A1"/><Relationship Id="rId15" Type="http://schemas.openxmlformats.org/officeDocument/2006/relationships/hyperlink" Target="#Dujos!A1"/><Relationship Id="rId23" Type="http://schemas.openxmlformats.org/officeDocument/2006/relationships/hyperlink" Target="#'Sprendimai klientams'!A1"/><Relationship Id="rId28" Type="http://schemas.openxmlformats.org/officeDocument/2006/relationships/image" Target="../media/image8.svg"/><Relationship Id="rId10" Type="http://schemas.openxmlformats.org/officeDocument/2006/relationships/hyperlink" Target="https://ignitisgrupe.lt/lt/ataskaitos-ir-pristatymai" TargetMode="External"/><Relationship Id="rId19" Type="http://schemas.openxmlformats.org/officeDocument/2006/relationships/hyperlink" Target="#'&#381;alioji gamyba'!A1"/><Relationship Id="rId31" Type="http://schemas.openxmlformats.org/officeDocument/2006/relationships/hyperlink" Target="#'Gamtini&#371; duj&#371; duomenys'!A1"/><Relationship Id="rId4" Type="http://schemas.openxmlformats.org/officeDocument/2006/relationships/hyperlink" Target="#'Pinig&#371; srautai'!A1"/><Relationship Id="rId9" Type="http://schemas.openxmlformats.org/officeDocument/2006/relationships/hyperlink" Target="#Suvedimai!A1"/><Relationship Id="rId14" Type="http://schemas.openxmlformats.org/officeDocument/2006/relationships/hyperlink" Target="#'Atliekos ir Biomas&#279;'!A1"/><Relationship Id="rId22" Type="http://schemas.openxmlformats.org/officeDocument/2006/relationships/image" Target="../media/image5.png"/><Relationship Id="rId27" Type="http://schemas.openxmlformats.org/officeDocument/2006/relationships/image" Target="../media/image7.png"/><Relationship Id="rId30" Type="http://schemas.openxmlformats.org/officeDocument/2006/relationships/hyperlink" Target="#'Atliek&#371; ir Biomas&#279;s duomenys'!A1"/><Relationship Id="rId35" Type="http://schemas.openxmlformats.org/officeDocument/2006/relationships/hyperlink" Target="#'Penkeri&#371; met&#371; santrauka'!A1"/><Relationship Id="rId8" Type="http://schemas.openxmlformats.org/officeDocument/2006/relationships/hyperlink" Target="#'Veiklos rodikliai'!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5.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9.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253432</xdr:colOff>
      <xdr:row>0</xdr:row>
      <xdr:rowOff>71439</xdr:rowOff>
    </xdr:from>
    <xdr:to>
      <xdr:col>6</xdr:col>
      <xdr:colOff>325277</xdr:colOff>
      <xdr:row>4</xdr:row>
      <xdr:rowOff>144781</xdr:rowOff>
    </xdr:to>
    <xdr:pic>
      <xdr:nvPicPr>
        <xdr:cNvPr id="4" name="Picture 1">
          <a:extLst>
            <a:ext uri="{FF2B5EF4-FFF2-40B4-BE49-F238E27FC236}">
              <a16:creationId xmlns:a16="http://schemas.microsoft.com/office/drawing/2014/main" id="{D77466A6-5909-4369-84D1-88164C315961}"/>
            </a:ext>
          </a:extLst>
        </xdr:cNvPr>
        <xdr:cNvPicPr>
          <a:picLocks noChangeAspect="1"/>
        </xdr:cNvPicPr>
      </xdr:nvPicPr>
      <xdr:blipFill>
        <a:blip xmlns:r="http://schemas.openxmlformats.org/officeDocument/2006/relationships" r:embed="rId1"/>
        <a:stretch>
          <a:fillRect/>
        </a:stretch>
      </xdr:blipFill>
      <xdr:spPr>
        <a:xfrm>
          <a:off x="2075088" y="71439"/>
          <a:ext cx="1889692" cy="8810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26194</xdr:colOff>
      <xdr:row>0</xdr:row>
      <xdr:rowOff>23811</xdr:rowOff>
    </xdr:from>
    <xdr:ext cx="419100" cy="463878"/>
    <xdr:pic>
      <xdr:nvPicPr>
        <xdr:cNvPr id="4" name="Picture 3">
          <a:hlinkClick xmlns:r="http://schemas.openxmlformats.org/officeDocument/2006/relationships" r:id="rId1"/>
          <a:extLst>
            <a:ext uri="{FF2B5EF4-FFF2-40B4-BE49-F238E27FC236}">
              <a16:creationId xmlns:a16="http://schemas.microsoft.com/office/drawing/2014/main" id="{DDC86B8A-5E6C-4935-AF86-A4E7A730C110}"/>
            </a:ext>
          </a:extLst>
        </xdr:cNvPr>
        <xdr:cNvPicPr>
          <a:picLocks noChangeAspect="1"/>
        </xdr:cNvPicPr>
      </xdr:nvPicPr>
      <xdr:blipFill>
        <a:blip xmlns:r="http://schemas.openxmlformats.org/officeDocument/2006/relationships" r:embed="rId2"/>
        <a:stretch>
          <a:fillRect/>
        </a:stretch>
      </xdr:blipFill>
      <xdr:spPr>
        <a:xfrm>
          <a:off x="26194" y="23811"/>
          <a:ext cx="419100" cy="46387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26194</xdr:colOff>
      <xdr:row>0</xdr:row>
      <xdr:rowOff>23811</xdr:rowOff>
    </xdr:from>
    <xdr:ext cx="419100" cy="463878"/>
    <xdr:pic>
      <xdr:nvPicPr>
        <xdr:cNvPr id="2" name="Picture 1">
          <a:hlinkClick xmlns:r="http://schemas.openxmlformats.org/officeDocument/2006/relationships" r:id="rId1"/>
          <a:extLst>
            <a:ext uri="{FF2B5EF4-FFF2-40B4-BE49-F238E27FC236}">
              <a16:creationId xmlns:a16="http://schemas.microsoft.com/office/drawing/2014/main" id="{BD82D59D-2328-4D6D-91C0-DE1A0A19A039}"/>
            </a:ext>
          </a:extLst>
        </xdr:cNvPr>
        <xdr:cNvPicPr>
          <a:picLocks noChangeAspect="1"/>
        </xdr:cNvPicPr>
      </xdr:nvPicPr>
      <xdr:blipFill>
        <a:blip xmlns:r="http://schemas.openxmlformats.org/officeDocument/2006/relationships" r:embed="rId2"/>
        <a:stretch>
          <a:fillRect/>
        </a:stretch>
      </xdr:blipFill>
      <xdr:spPr>
        <a:xfrm>
          <a:off x="26194" y="23811"/>
          <a:ext cx="419100" cy="46387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26194</xdr:colOff>
      <xdr:row>0</xdr:row>
      <xdr:rowOff>23811</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3C4DBF17-EB76-4022-A253-8541A65C4172}"/>
            </a:ext>
          </a:extLst>
        </xdr:cNvPr>
        <xdr:cNvPicPr>
          <a:picLocks noChangeAspect="1"/>
        </xdr:cNvPicPr>
      </xdr:nvPicPr>
      <xdr:blipFill>
        <a:blip xmlns:r="http://schemas.openxmlformats.org/officeDocument/2006/relationships" r:embed="rId2"/>
        <a:stretch>
          <a:fillRect/>
        </a:stretch>
      </xdr:blipFill>
      <xdr:spPr>
        <a:xfrm>
          <a:off x="26194" y="23811"/>
          <a:ext cx="419100" cy="46387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19050</xdr:colOff>
      <xdr:row>0</xdr:row>
      <xdr:rowOff>11430</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78B71CC-C4CE-4171-B227-DAEEEEA6A893}"/>
            </a:ext>
          </a:extLst>
        </xdr:cNvPr>
        <xdr:cNvPicPr>
          <a:picLocks noChangeAspect="1"/>
        </xdr:cNvPicPr>
      </xdr:nvPicPr>
      <xdr:blipFill>
        <a:blip xmlns:r="http://schemas.openxmlformats.org/officeDocument/2006/relationships" r:embed="rId2"/>
        <a:stretch>
          <a:fillRect/>
        </a:stretch>
      </xdr:blipFill>
      <xdr:spPr>
        <a:xfrm>
          <a:off x="19050" y="11430"/>
          <a:ext cx="419100" cy="46387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460169</xdr:rowOff>
    </xdr:to>
    <xdr:pic>
      <xdr:nvPicPr>
        <xdr:cNvPr id="2" name="Picture 1">
          <a:hlinkClick xmlns:r="http://schemas.openxmlformats.org/officeDocument/2006/relationships" r:id="rId1"/>
          <a:extLst>
            <a:ext uri="{FF2B5EF4-FFF2-40B4-BE49-F238E27FC236}">
              <a16:creationId xmlns:a16="http://schemas.microsoft.com/office/drawing/2014/main" id="{CFB8D894-BE89-4667-BB02-F6C430F57173}"/>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twoCellAnchor editAs="oneCell">
    <xdr:from>
      <xdr:col>0</xdr:col>
      <xdr:colOff>38100</xdr:colOff>
      <xdr:row>0</xdr:row>
      <xdr:rowOff>0</xdr:rowOff>
    </xdr:from>
    <xdr:to>
      <xdr:col>0</xdr:col>
      <xdr:colOff>457200</xdr:colOff>
      <xdr:row>0</xdr:row>
      <xdr:rowOff>476942</xdr:rowOff>
    </xdr:to>
    <xdr:pic>
      <xdr:nvPicPr>
        <xdr:cNvPr id="3" name="Picture 2">
          <a:hlinkClick xmlns:r="http://schemas.openxmlformats.org/officeDocument/2006/relationships" r:id="rId1"/>
          <a:extLst>
            <a:ext uri="{FF2B5EF4-FFF2-40B4-BE49-F238E27FC236}">
              <a16:creationId xmlns:a16="http://schemas.microsoft.com/office/drawing/2014/main" id="{67EBC058-1655-4138-A141-9F7C9136247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4" name="Picture 3">
          <a:hlinkClick xmlns:r="http://schemas.openxmlformats.org/officeDocument/2006/relationships" r:id="rId3"/>
          <a:extLst>
            <a:ext uri="{FF2B5EF4-FFF2-40B4-BE49-F238E27FC236}">
              <a16:creationId xmlns:a16="http://schemas.microsoft.com/office/drawing/2014/main" id="{D9FAE018-A9F2-43BA-8F09-270B997BF49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34290</xdr:colOff>
      <xdr:row>0</xdr:row>
      <xdr:rowOff>25718</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CCB539B-2216-4C9F-9AE9-1E65ECB44AB5}"/>
            </a:ext>
          </a:extLst>
        </xdr:cNvPr>
        <xdr:cNvPicPr>
          <a:picLocks noChangeAspect="1"/>
        </xdr:cNvPicPr>
      </xdr:nvPicPr>
      <xdr:blipFill>
        <a:blip xmlns:r="http://schemas.openxmlformats.org/officeDocument/2006/relationships" r:embed="rId2"/>
        <a:stretch>
          <a:fillRect/>
        </a:stretch>
      </xdr:blipFill>
      <xdr:spPr>
        <a:xfrm>
          <a:off x="34290" y="25718"/>
          <a:ext cx="419100" cy="46387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F1324586-91C3-41F0-A047-DA90A99AF7B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5151125C-C23C-4FC1-80A4-980AFB92496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408BB06D-B8B6-4DB6-A7BD-0B8C77B75513}"/>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5EE3C36-AFCD-4C6E-8E89-539653C84F7A}"/>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12</xdr:row>
      <xdr:rowOff>19050</xdr:rowOff>
    </xdr:from>
    <xdr:to>
      <xdr:col>2</xdr:col>
      <xdr:colOff>708206</xdr:colOff>
      <xdr:row>12</xdr:row>
      <xdr:rowOff>479853</xdr:rowOff>
    </xdr:to>
    <xdr:pic>
      <xdr:nvPicPr>
        <xdr:cNvPr id="18" name="Picture 17">
          <a:hlinkClick xmlns:r="http://schemas.openxmlformats.org/officeDocument/2006/relationships" r:id="rId1"/>
          <a:extLst>
            <a:ext uri="{FF2B5EF4-FFF2-40B4-BE49-F238E27FC236}">
              <a16:creationId xmlns:a16="http://schemas.microsoft.com/office/drawing/2014/main" id="{1C7C3C86-2E21-433E-A24A-A6496F3114CC}"/>
            </a:ext>
          </a:extLst>
        </xdr:cNvPr>
        <xdr:cNvPicPr>
          <a:picLocks noChangeAspect="1"/>
        </xdr:cNvPicPr>
      </xdr:nvPicPr>
      <xdr:blipFill>
        <a:blip xmlns:r="http://schemas.openxmlformats.org/officeDocument/2006/relationships" r:embed="rId2"/>
        <a:stretch>
          <a:fillRect/>
        </a:stretch>
      </xdr:blipFill>
      <xdr:spPr>
        <a:xfrm>
          <a:off x="4352925" y="3533775"/>
          <a:ext cx="419100" cy="462345"/>
        </a:xfrm>
        <a:prstGeom prst="rect">
          <a:avLst/>
        </a:prstGeom>
      </xdr:spPr>
    </xdr:pic>
    <xdr:clientData/>
  </xdr:twoCellAnchor>
  <xdr:twoCellAnchor editAs="oneCell">
    <xdr:from>
      <xdr:col>2</xdr:col>
      <xdr:colOff>276225</xdr:colOff>
      <xdr:row>13</xdr:row>
      <xdr:rowOff>28575</xdr:rowOff>
    </xdr:from>
    <xdr:to>
      <xdr:col>2</xdr:col>
      <xdr:colOff>708206</xdr:colOff>
      <xdr:row>13</xdr:row>
      <xdr:rowOff>479218</xdr:rowOff>
    </xdr:to>
    <xdr:pic>
      <xdr:nvPicPr>
        <xdr:cNvPr id="19" name="Picture 18">
          <a:hlinkClick xmlns:r="http://schemas.openxmlformats.org/officeDocument/2006/relationships" r:id="rId3"/>
          <a:extLst>
            <a:ext uri="{FF2B5EF4-FFF2-40B4-BE49-F238E27FC236}">
              <a16:creationId xmlns:a16="http://schemas.microsoft.com/office/drawing/2014/main" id="{FFDE169D-A472-4E96-972D-E0575BC89235}"/>
            </a:ext>
          </a:extLst>
        </xdr:cNvPr>
        <xdr:cNvPicPr>
          <a:picLocks noChangeAspect="1"/>
        </xdr:cNvPicPr>
      </xdr:nvPicPr>
      <xdr:blipFill>
        <a:blip xmlns:r="http://schemas.openxmlformats.org/officeDocument/2006/relationships" r:embed="rId2"/>
        <a:stretch>
          <a:fillRect/>
        </a:stretch>
      </xdr:blipFill>
      <xdr:spPr>
        <a:xfrm>
          <a:off x="4352925" y="4048125"/>
          <a:ext cx="419100" cy="462345"/>
        </a:xfrm>
        <a:prstGeom prst="rect">
          <a:avLst/>
        </a:prstGeom>
      </xdr:spPr>
    </xdr:pic>
    <xdr:clientData/>
  </xdr:twoCellAnchor>
  <xdr:twoCellAnchor editAs="oneCell">
    <xdr:from>
      <xdr:col>2</xdr:col>
      <xdr:colOff>285750</xdr:colOff>
      <xdr:row>14</xdr:row>
      <xdr:rowOff>9525</xdr:rowOff>
    </xdr:from>
    <xdr:to>
      <xdr:col>2</xdr:col>
      <xdr:colOff>705939</xdr:colOff>
      <xdr:row>14</xdr:row>
      <xdr:rowOff>478401</xdr:rowOff>
    </xdr:to>
    <xdr:pic>
      <xdr:nvPicPr>
        <xdr:cNvPr id="20" name="Picture 19">
          <a:hlinkClick xmlns:r="http://schemas.openxmlformats.org/officeDocument/2006/relationships" r:id="rId4"/>
          <a:extLst>
            <a:ext uri="{FF2B5EF4-FFF2-40B4-BE49-F238E27FC236}">
              <a16:creationId xmlns:a16="http://schemas.microsoft.com/office/drawing/2014/main" id="{14D91DA1-AA0A-4991-A78B-95AAD01B18DA}"/>
            </a:ext>
          </a:extLst>
        </xdr:cNvPr>
        <xdr:cNvPicPr>
          <a:picLocks noChangeAspect="1"/>
        </xdr:cNvPicPr>
      </xdr:nvPicPr>
      <xdr:blipFill>
        <a:blip xmlns:r="http://schemas.openxmlformats.org/officeDocument/2006/relationships" r:embed="rId2"/>
        <a:stretch>
          <a:fillRect/>
        </a:stretch>
      </xdr:blipFill>
      <xdr:spPr>
        <a:xfrm>
          <a:off x="4362450" y="4533900"/>
          <a:ext cx="419100" cy="462345"/>
        </a:xfrm>
        <a:prstGeom prst="rect">
          <a:avLst/>
        </a:prstGeom>
      </xdr:spPr>
    </xdr:pic>
    <xdr:clientData/>
  </xdr:twoCellAnchor>
  <xdr:twoCellAnchor editAs="oneCell">
    <xdr:from>
      <xdr:col>2</xdr:col>
      <xdr:colOff>285750</xdr:colOff>
      <xdr:row>26</xdr:row>
      <xdr:rowOff>19050</xdr:rowOff>
    </xdr:from>
    <xdr:to>
      <xdr:col>2</xdr:col>
      <xdr:colOff>705939</xdr:colOff>
      <xdr:row>26</xdr:row>
      <xdr:rowOff>479853</xdr:rowOff>
    </xdr:to>
    <xdr:pic>
      <xdr:nvPicPr>
        <xdr:cNvPr id="21" name="Picture 20">
          <a:hlinkClick xmlns:r="http://schemas.openxmlformats.org/officeDocument/2006/relationships" r:id="rId5"/>
          <a:extLst>
            <a:ext uri="{FF2B5EF4-FFF2-40B4-BE49-F238E27FC236}">
              <a16:creationId xmlns:a16="http://schemas.microsoft.com/office/drawing/2014/main" id="{3490218B-6450-449D-A221-C2BBA1EA46E9}"/>
            </a:ext>
          </a:extLst>
        </xdr:cNvPr>
        <xdr:cNvPicPr>
          <a:picLocks noChangeAspect="1"/>
        </xdr:cNvPicPr>
      </xdr:nvPicPr>
      <xdr:blipFill>
        <a:blip xmlns:r="http://schemas.openxmlformats.org/officeDocument/2006/relationships" r:embed="rId2"/>
        <a:stretch>
          <a:fillRect/>
        </a:stretch>
      </xdr:blipFill>
      <xdr:spPr>
        <a:xfrm>
          <a:off x="4362450" y="5048250"/>
          <a:ext cx="419100" cy="462345"/>
        </a:xfrm>
        <a:prstGeom prst="rect">
          <a:avLst/>
        </a:prstGeom>
      </xdr:spPr>
    </xdr:pic>
    <xdr:clientData/>
  </xdr:twoCellAnchor>
  <xdr:twoCellAnchor editAs="oneCell">
    <xdr:from>
      <xdr:col>2</xdr:col>
      <xdr:colOff>276225</xdr:colOff>
      <xdr:row>2</xdr:row>
      <xdr:rowOff>19050</xdr:rowOff>
    </xdr:from>
    <xdr:to>
      <xdr:col>2</xdr:col>
      <xdr:colOff>708206</xdr:colOff>
      <xdr:row>2</xdr:row>
      <xdr:rowOff>479853</xdr:rowOff>
    </xdr:to>
    <xdr:pic>
      <xdr:nvPicPr>
        <xdr:cNvPr id="22" name="Picture 21">
          <a:hlinkClick xmlns:r="http://schemas.openxmlformats.org/officeDocument/2006/relationships" r:id="rId6"/>
          <a:extLst>
            <a:ext uri="{FF2B5EF4-FFF2-40B4-BE49-F238E27FC236}">
              <a16:creationId xmlns:a16="http://schemas.microsoft.com/office/drawing/2014/main" id="{EB46F5DD-029D-4289-BD7C-6387BE63A77B}"/>
            </a:ext>
          </a:extLst>
        </xdr:cNvPr>
        <xdr:cNvPicPr>
          <a:picLocks noChangeAspect="1"/>
        </xdr:cNvPicPr>
      </xdr:nvPicPr>
      <xdr:blipFill>
        <a:blip xmlns:r="http://schemas.openxmlformats.org/officeDocument/2006/relationships" r:embed="rId2"/>
        <a:stretch>
          <a:fillRect/>
        </a:stretch>
      </xdr:blipFill>
      <xdr:spPr>
        <a:xfrm>
          <a:off x="4352925" y="504825"/>
          <a:ext cx="419100" cy="462345"/>
        </a:xfrm>
        <a:prstGeom prst="rect">
          <a:avLst/>
        </a:prstGeom>
      </xdr:spPr>
    </xdr:pic>
    <xdr:clientData/>
  </xdr:twoCellAnchor>
  <xdr:oneCellAnchor>
    <xdr:from>
      <xdr:col>2</xdr:col>
      <xdr:colOff>295275</xdr:colOff>
      <xdr:row>8</xdr:row>
      <xdr:rowOff>38100</xdr:rowOff>
    </xdr:from>
    <xdr:ext cx="421368" cy="467334"/>
    <xdr:pic>
      <xdr:nvPicPr>
        <xdr:cNvPr id="3" name="Picture 22">
          <a:hlinkClick xmlns:r="http://schemas.openxmlformats.org/officeDocument/2006/relationships" r:id="rId7"/>
          <a:extLst>
            <a:ext uri="{FF2B5EF4-FFF2-40B4-BE49-F238E27FC236}">
              <a16:creationId xmlns:a16="http://schemas.microsoft.com/office/drawing/2014/main" id="{068AD332-3201-4367-8AA6-A9BFA0A043CF}"/>
            </a:ext>
          </a:extLst>
        </xdr:cNvPr>
        <xdr:cNvPicPr>
          <a:picLocks noChangeAspect="1"/>
        </xdr:cNvPicPr>
      </xdr:nvPicPr>
      <xdr:blipFill>
        <a:blip xmlns:r="http://schemas.openxmlformats.org/officeDocument/2006/relationships" r:embed="rId2"/>
        <a:stretch>
          <a:fillRect/>
        </a:stretch>
      </xdr:blipFill>
      <xdr:spPr>
        <a:xfrm>
          <a:off x="4371975" y="1533525"/>
          <a:ext cx="419100" cy="462345"/>
        </a:xfrm>
        <a:prstGeom prst="rect">
          <a:avLst/>
        </a:prstGeom>
      </xdr:spPr>
    </xdr:pic>
    <xdr:clientData/>
  </xdr:oneCellAnchor>
  <xdr:oneCellAnchor>
    <xdr:from>
      <xdr:col>2</xdr:col>
      <xdr:colOff>276225</xdr:colOff>
      <xdr:row>4</xdr:row>
      <xdr:rowOff>19050</xdr:rowOff>
    </xdr:from>
    <xdr:ext cx="419100" cy="462345"/>
    <xdr:pic>
      <xdr:nvPicPr>
        <xdr:cNvPr id="2" name="Picture 13">
          <a:hlinkClick xmlns:r="http://schemas.openxmlformats.org/officeDocument/2006/relationships" r:id="rId8"/>
          <a:extLst>
            <a:ext uri="{FF2B5EF4-FFF2-40B4-BE49-F238E27FC236}">
              <a16:creationId xmlns:a16="http://schemas.microsoft.com/office/drawing/2014/main" id="{A39F8CC8-60B5-4208-AE48-B9DBC6F5BCFB}"/>
            </a:ext>
          </a:extLst>
        </xdr:cNvPr>
        <xdr:cNvPicPr>
          <a:picLocks noChangeAspect="1"/>
        </xdr:cNvPicPr>
      </xdr:nvPicPr>
      <xdr:blipFill>
        <a:blip xmlns:r="http://schemas.openxmlformats.org/officeDocument/2006/relationships" r:embed="rId2"/>
        <a:stretch>
          <a:fillRect/>
        </a:stretch>
      </xdr:blipFill>
      <xdr:spPr>
        <a:xfrm>
          <a:off x="4352925" y="800100"/>
          <a:ext cx="419100" cy="462345"/>
        </a:xfrm>
        <a:prstGeom prst="rect">
          <a:avLst/>
        </a:prstGeom>
      </xdr:spPr>
    </xdr:pic>
    <xdr:clientData/>
  </xdr:oneCellAnchor>
  <xdr:twoCellAnchor editAs="oneCell">
    <xdr:from>
      <xdr:col>2</xdr:col>
      <xdr:colOff>295275</xdr:colOff>
      <xdr:row>3</xdr:row>
      <xdr:rowOff>9525</xdr:rowOff>
    </xdr:from>
    <xdr:to>
      <xdr:col>2</xdr:col>
      <xdr:colOff>710928</xdr:colOff>
      <xdr:row>3</xdr:row>
      <xdr:rowOff>478401</xdr:rowOff>
    </xdr:to>
    <xdr:pic>
      <xdr:nvPicPr>
        <xdr:cNvPr id="26" name="Picture 25">
          <a:hlinkClick xmlns:r="http://schemas.openxmlformats.org/officeDocument/2006/relationships" r:id="rId9"/>
          <a:extLst>
            <a:ext uri="{FF2B5EF4-FFF2-40B4-BE49-F238E27FC236}">
              <a16:creationId xmlns:a16="http://schemas.microsoft.com/office/drawing/2014/main" id="{70A82FEA-3BB4-4F9F-A2F3-9BE81107AD65}"/>
            </a:ext>
          </a:extLst>
        </xdr:cNvPr>
        <xdr:cNvPicPr>
          <a:picLocks noChangeAspect="1"/>
        </xdr:cNvPicPr>
      </xdr:nvPicPr>
      <xdr:blipFill>
        <a:blip xmlns:r="http://schemas.openxmlformats.org/officeDocument/2006/relationships" r:embed="rId2"/>
        <a:stretch>
          <a:fillRect/>
        </a:stretch>
      </xdr:blipFill>
      <xdr:spPr>
        <a:xfrm>
          <a:off x="4371975" y="1504950"/>
          <a:ext cx="419100" cy="462345"/>
        </a:xfrm>
        <a:prstGeom prst="rect">
          <a:avLst/>
        </a:prstGeom>
      </xdr:spPr>
    </xdr:pic>
    <xdr:clientData/>
  </xdr:twoCellAnchor>
  <xdr:twoCellAnchor editAs="oneCell">
    <xdr:from>
      <xdr:col>2</xdr:col>
      <xdr:colOff>285750</xdr:colOff>
      <xdr:row>28</xdr:row>
      <xdr:rowOff>28575</xdr:rowOff>
    </xdr:from>
    <xdr:to>
      <xdr:col>2</xdr:col>
      <xdr:colOff>705939</xdr:colOff>
      <xdr:row>28</xdr:row>
      <xdr:rowOff>479218</xdr:rowOff>
    </xdr:to>
    <xdr:pic>
      <xdr:nvPicPr>
        <xdr:cNvPr id="128" name="Picture 127">
          <a:hlinkClick xmlns:r="http://schemas.openxmlformats.org/officeDocument/2006/relationships" r:id="rId10"/>
          <a:extLst>
            <a:ext uri="{FF2B5EF4-FFF2-40B4-BE49-F238E27FC236}">
              <a16:creationId xmlns:a16="http://schemas.microsoft.com/office/drawing/2014/main" id="{9F6C819A-C583-439D-B9EC-560F54B01707}"/>
            </a:ext>
          </a:extLst>
        </xdr:cNvPr>
        <xdr:cNvPicPr>
          <a:picLocks noChangeAspect="1"/>
        </xdr:cNvPicPr>
      </xdr:nvPicPr>
      <xdr:blipFill>
        <a:blip xmlns:r="http://schemas.openxmlformats.org/officeDocument/2006/relationships" r:embed="rId2"/>
        <a:stretch>
          <a:fillRect/>
        </a:stretch>
      </xdr:blipFill>
      <xdr:spPr>
        <a:xfrm>
          <a:off x="4362450" y="7077075"/>
          <a:ext cx="419100" cy="462345"/>
        </a:xfrm>
        <a:prstGeom prst="rect">
          <a:avLst/>
        </a:prstGeom>
      </xdr:spPr>
    </xdr:pic>
    <xdr:clientData/>
  </xdr:twoCellAnchor>
  <xdr:twoCellAnchor editAs="oneCell">
    <xdr:from>
      <xdr:col>2</xdr:col>
      <xdr:colOff>295275</xdr:colOff>
      <xdr:row>29</xdr:row>
      <xdr:rowOff>19050</xdr:rowOff>
    </xdr:from>
    <xdr:to>
      <xdr:col>2</xdr:col>
      <xdr:colOff>710928</xdr:colOff>
      <xdr:row>29</xdr:row>
      <xdr:rowOff>479853</xdr:rowOff>
    </xdr:to>
    <xdr:pic>
      <xdr:nvPicPr>
        <xdr:cNvPr id="131" name="Picture 130">
          <a:hlinkClick xmlns:r="http://schemas.openxmlformats.org/officeDocument/2006/relationships" r:id="rId11"/>
          <a:extLst>
            <a:ext uri="{FF2B5EF4-FFF2-40B4-BE49-F238E27FC236}">
              <a16:creationId xmlns:a16="http://schemas.microsoft.com/office/drawing/2014/main" id="{3919239F-98A8-467B-A7AC-D3B803FF212F}"/>
            </a:ext>
          </a:extLst>
        </xdr:cNvPr>
        <xdr:cNvPicPr>
          <a:picLocks noChangeAspect="1"/>
        </xdr:cNvPicPr>
      </xdr:nvPicPr>
      <xdr:blipFill>
        <a:blip xmlns:r="http://schemas.openxmlformats.org/officeDocument/2006/relationships" r:embed="rId2"/>
        <a:stretch>
          <a:fillRect/>
        </a:stretch>
      </xdr:blipFill>
      <xdr:spPr>
        <a:xfrm>
          <a:off x="4371975" y="7572375"/>
          <a:ext cx="419100" cy="462345"/>
        </a:xfrm>
        <a:prstGeom prst="rect">
          <a:avLst/>
        </a:prstGeom>
      </xdr:spPr>
    </xdr:pic>
    <xdr:clientData/>
  </xdr:twoCellAnchor>
  <xdr:oneCellAnchor>
    <xdr:from>
      <xdr:col>2</xdr:col>
      <xdr:colOff>285750</xdr:colOff>
      <xdr:row>26</xdr:row>
      <xdr:rowOff>0</xdr:rowOff>
    </xdr:from>
    <xdr:ext cx="416379" cy="465066"/>
    <xdr:pic>
      <xdr:nvPicPr>
        <xdr:cNvPr id="53" name="Picture 52">
          <a:hlinkClick xmlns:r="http://schemas.openxmlformats.org/officeDocument/2006/relationships" r:id="rId12"/>
          <a:extLst>
            <a:ext uri="{FF2B5EF4-FFF2-40B4-BE49-F238E27FC236}">
              <a16:creationId xmlns:a16="http://schemas.microsoft.com/office/drawing/2014/main" id="{EF1AAE77-F18A-47DB-8CE0-9CBE9C314AA0}"/>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26</xdr:row>
      <xdr:rowOff>0</xdr:rowOff>
    </xdr:from>
    <xdr:ext cx="416379" cy="465066"/>
    <xdr:pic>
      <xdr:nvPicPr>
        <xdr:cNvPr id="54" name="Picture 53">
          <a:hlinkClick xmlns:r="http://schemas.openxmlformats.org/officeDocument/2006/relationships" r:id="rId13"/>
          <a:extLst>
            <a:ext uri="{FF2B5EF4-FFF2-40B4-BE49-F238E27FC236}">
              <a16:creationId xmlns:a16="http://schemas.microsoft.com/office/drawing/2014/main" id="{EA032800-018C-4042-9B0A-7485822823D6}"/>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26</xdr:row>
      <xdr:rowOff>0</xdr:rowOff>
    </xdr:from>
    <xdr:ext cx="416379" cy="465066"/>
    <xdr:pic>
      <xdr:nvPicPr>
        <xdr:cNvPr id="55" name="Picture 54">
          <a:hlinkClick xmlns:r="http://schemas.openxmlformats.org/officeDocument/2006/relationships" r:id="rId14"/>
          <a:extLst>
            <a:ext uri="{FF2B5EF4-FFF2-40B4-BE49-F238E27FC236}">
              <a16:creationId xmlns:a16="http://schemas.microsoft.com/office/drawing/2014/main" id="{85418B8A-A68E-41AB-B0F7-3DF06E0BD6BA}"/>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26</xdr:row>
      <xdr:rowOff>0</xdr:rowOff>
    </xdr:from>
    <xdr:ext cx="416379" cy="465066"/>
    <xdr:pic>
      <xdr:nvPicPr>
        <xdr:cNvPr id="56" name="Picture 55">
          <a:hlinkClick xmlns:r="http://schemas.openxmlformats.org/officeDocument/2006/relationships" r:id="rId15"/>
          <a:extLst>
            <a:ext uri="{FF2B5EF4-FFF2-40B4-BE49-F238E27FC236}">
              <a16:creationId xmlns:a16="http://schemas.microsoft.com/office/drawing/2014/main" id="{1907C2D8-5031-4A55-854C-91F0E121E13C}"/>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twoCellAnchor editAs="oneCell">
    <xdr:from>
      <xdr:col>2</xdr:col>
      <xdr:colOff>276225</xdr:colOff>
      <xdr:row>26</xdr:row>
      <xdr:rowOff>0</xdr:rowOff>
    </xdr:from>
    <xdr:to>
      <xdr:col>2</xdr:col>
      <xdr:colOff>698319</xdr:colOff>
      <xdr:row>26</xdr:row>
      <xdr:rowOff>472686</xdr:rowOff>
    </xdr:to>
    <xdr:pic>
      <xdr:nvPicPr>
        <xdr:cNvPr id="57" name="Picture 56">
          <a:hlinkClick xmlns:r="http://schemas.openxmlformats.org/officeDocument/2006/relationships" r:id="rId16"/>
          <a:extLst>
            <a:ext uri="{FF2B5EF4-FFF2-40B4-BE49-F238E27FC236}">
              <a16:creationId xmlns:a16="http://schemas.microsoft.com/office/drawing/2014/main" id="{1195D469-462A-424D-A21D-D1AA645E6FBD}"/>
            </a:ext>
          </a:extLst>
        </xdr:cNvPr>
        <xdr:cNvPicPr>
          <a:picLocks noChangeAspect="1"/>
        </xdr:cNvPicPr>
      </xdr:nvPicPr>
      <xdr:blipFill>
        <a:blip xmlns:r="http://schemas.openxmlformats.org/officeDocument/2006/relationships" r:embed="rId2"/>
        <a:stretch>
          <a:fillRect/>
        </a:stretch>
      </xdr:blipFill>
      <xdr:spPr>
        <a:xfrm>
          <a:off x="4352925" y="6038850"/>
          <a:ext cx="416379" cy="465066"/>
        </a:xfrm>
        <a:prstGeom prst="rect">
          <a:avLst/>
        </a:prstGeom>
      </xdr:spPr>
    </xdr:pic>
    <xdr:clientData/>
  </xdr:twoCellAnchor>
  <xdr:twoCellAnchor editAs="oneCell">
    <xdr:from>
      <xdr:col>2</xdr:col>
      <xdr:colOff>166687</xdr:colOff>
      <xdr:row>4</xdr:row>
      <xdr:rowOff>488157</xdr:rowOff>
    </xdr:from>
    <xdr:to>
      <xdr:col>2</xdr:col>
      <xdr:colOff>742892</xdr:colOff>
      <xdr:row>5</xdr:row>
      <xdr:rowOff>479713</xdr:rowOff>
    </xdr:to>
    <xdr:pic>
      <xdr:nvPicPr>
        <xdr:cNvPr id="44" name="Picture 57">
          <a:hlinkClick xmlns:r="http://schemas.openxmlformats.org/officeDocument/2006/relationships" r:id="rId17"/>
          <a:extLst>
            <a:ext uri="{FF2B5EF4-FFF2-40B4-BE49-F238E27FC236}">
              <a16:creationId xmlns:a16="http://schemas.microsoft.com/office/drawing/2014/main" id="{44A72CF1-7F11-4635-B230-481E1FF366B7}"/>
            </a:ext>
          </a:extLst>
        </xdr:cNvPr>
        <xdr:cNvPicPr>
          <a:picLocks noChangeAspect="1"/>
        </xdr:cNvPicPr>
      </xdr:nvPicPr>
      <xdr:blipFill>
        <a:blip xmlns:r="http://schemas.openxmlformats.org/officeDocument/2006/relationships" r:embed="rId18"/>
        <a:stretch>
          <a:fillRect/>
        </a:stretch>
      </xdr:blipFill>
      <xdr:spPr>
        <a:xfrm>
          <a:off x="3798093" y="1928813"/>
          <a:ext cx="585730" cy="504000"/>
        </a:xfrm>
        <a:prstGeom prst="rect">
          <a:avLst/>
        </a:prstGeom>
      </xdr:spPr>
    </xdr:pic>
    <xdr:clientData/>
  </xdr:twoCellAnchor>
  <xdr:twoCellAnchor editAs="oneCell">
    <xdr:from>
      <xdr:col>2</xdr:col>
      <xdr:colOff>250032</xdr:colOff>
      <xdr:row>5</xdr:row>
      <xdr:rowOff>452438</xdr:rowOff>
    </xdr:from>
    <xdr:to>
      <xdr:col>2</xdr:col>
      <xdr:colOff>743662</xdr:colOff>
      <xdr:row>6</xdr:row>
      <xdr:rowOff>445897</xdr:rowOff>
    </xdr:to>
    <xdr:pic>
      <xdr:nvPicPr>
        <xdr:cNvPr id="45" name="Picture 58">
          <a:hlinkClick xmlns:r="http://schemas.openxmlformats.org/officeDocument/2006/relationships" r:id="rId19"/>
          <a:extLst>
            <a:ext uri="{FF2B5EF4-FFF2-40B4-BE49-F238E27FC236}">
              <a16:creationId xmlns:a16="http://schemas.microsoft.com/office/drawing/2014/main" id="{062A19DB-057F-4C9C-AB07-35E7BEB194C8}"/>
            </a:ext>
          </a:extLst>
        </xdr:cNvPr>
        <xdr:cNvPicPr>
          <a:picLocks noChangeAspect="1"/>
        </xdr:cNvPicPr>
      </xdr:nvPicPr>
      <xdr:blipFill>
        <a:blip xmlns:r="http://schemas.openxmlformats.org/officeDocument/2006/relationships" r:embed="rId20"/>
        <a:stretch>
          <a:fillRect/>
        </a:stretch>
      </xdr:blipFill>
      <xdr:spPr>
        <a:xfrm>
          <a:off x="3881438" y="2393157"/>
          <a:ext cx="484105" cy="504000"/>
        </a:xfrm>
        <a:prstGeom prst="rect">
          <a:avLst/>
        </a:prstGeom>
      </xdr:spPr>
    </xdr:pic>
    <xdr:clientData/>
  </xdr:twoCellAnchor>
  <xdr:twoCellAnchor editAs="oneCell">
    <xdr:from>
      <xdr:col>2</xdr:col>
      <xdr:colOff>214314</xdr:colOff>
      <xdr:row>6</xdr:row>
      <xdr:rowOff>464344</xdr:rowOff>
    </xdr:from>
    <xdr:to>
      <xdr:col>2</xdr:col>
      <xdr:colOff>779724</xdr:colOff>
      <xdr:row>7</xdr:row>
      <xdr:rowOff>469235</xdr:rowOff>
    </xdr:to>
    <xdr:pic>
      <xdr:nvPicPr>
        <xdr:cNvPr id="49" name="Picture 74">
          <a:hlinkClick xmlns:r="http://schemas.openxmlformats.org/officeDocument/2006/relationships" r:id="rId21"/>
          <a:extLst>
            <a:ext uri="{FF2B5EF4-FFF2-40B4-BE49-F238E27FC236}">
              <a16:creationId xmlns:a16="http://schemas.microsoft.com/office/drawing/2014/main" id="{CE6E57B3-5421-49CF-96C3-F1E40C50B3F1}"/>
            </a:ext>
          </a:extLst>
        </xdr:cNvPr>
        <xdr:cNvPicPr>
          <a:picLocks noChangeAspect="1"/>
        </xdr:cNvPicPr>
      </xdr:nvPicPr>
      <xdr:blipFill>
        <a:blip xmlns:r="http://schemas.openxmlformats.org/officeDocument/2006/relationships" r:embed="rId22"/>
        <a:stretch>
          <a:fillRect/>
        </a:stretch>
      </xdr:blipFill>
      <xdr:spPr>
        <a:xfrm>
          <a:off x="3845720" y="2905125"/>
          <a:ext cx="561600" cy="504000"/>
        </a:xfrm>
        <a:prstGeom prst="rect">
          <a:avLst/>
        </a:prstGeom>
      </xdr:spPr>
    </xdr:pic>
    <xdr:clientData/>
  </xdr:twoCellAnchor>
  <xdr:twoCellAnchor editAs="oneCell">
    <xdr:from>
      <xdr:col>2</xdr:col>
      <xdr:colOff>202410</xdr:colOff>
      <xdr:row>7</xdr:row>
      <xdr:rowOff>488160</xdr:rowOff>
    </xdr:from>
    <xdr:to>
      <xdr:col>2</xdr:col>
      <xdr:colOff>822220</xdr:colOff>
      <xdr:row>8</xdr:row>
      <xdr:rowOff>479714</xdr:rowOff>
    </xdr:to>
    <xdr:pic>
      <xdr:nvPicPr>
        <xdr:cNvPr id="47" name="Picture 75">
          <a:hlinkClick xmlns:r="http://schemas.openxmlformats.org/officeDocument/2006/relationships" r:id="rId23"/>
          <a:extLst>
            <a:ext uri="{FF2B5EF4-FFF2-40B4-BE49-F238E27FC236}">
              <a16:creationId xmlns:a16="http://schemas.microsoft.com/office/drawing/2014/main" id="{1A49308C-45F1-4D94-875C-56B06157AC5F}"/>
            </a:ext>
          </a:extLst>
        </xdr:cNvPr>
        <xdr:cNvPicPr>
          <a:picLocks noChangeAspect="1"/>
        </xdr:cNvPicPr>
      </xdr:nvPicPr>
      <xdr:blipFill>
        <a:blip xmlns:r="http://schemas.openxmlformats.org/officeDocument/2006/relationships" r:embed="rId24"/>
        <a:stretch>
          <a:fillRect/>
        </a:stretch>
      </xdr:blipFill>
      <xdr:spPr>
        <a:xfrm>
          <a:off x="3833816" y="3429004"/>
          <a:ext cx="616000" cy="504000"/>
        </a:xfrm>
        <a:prstGeom prst="rect">
          <a:avLst/>
        </a:prstGeom>
      </xdr:spPr>
    </xdr:pic>
    <xdr:clientData/>
  </xdr:twoCellAnchor>
  <xdr:oneCellAnchor>
    <xdr:from>
      <xdr:col>2</xdr:col>
      <xdr:colOff>282047</xdr:colOff>
      <xdr:row>25</xdr:row>
      <xdr:rowOff>19050</xdr:rowOff>
    </xdr:from>
    <xdr:ext cx="419100" cy="468695"/>
    <xdr:pic>
      <xdr:nvPicPr>
        <xdr:cNvPr id="23" name="Picture 20">
          <a:hlinkClick xmlns:r="http://schemas.openxmlformats.org/officeDocument/2006/relationships" r:id="rId25"/>
          <a:extLst>
            <a:ext uri="{FF2B5EF4-FFF2-40B4-BE49-F238E27FC236}">
              <a16:creationId xmlns:a16="http://schemas.microsoft.com/office/drawing/2014/main" id="{F206EE0B-9CEF-4961-8235-C147B1E3C6F2}"/>
            </a:ext>
          </a:extLst>
        </xdr:cNvPr>
        <xdr:cNvPicPr>
          <a:picLocks noChangeAspect="1"/>
        </xdr:cNvPicPr>
      </xdr:nvPicPr>
      <xdr:blipFill>
        <a:blip xmlns:r="http://schemas.openxmlformats.org/officeDocument/2006/relationships" r:embed="rId2"/>
        <a:stretch>
          <a:fillRect/>
        </a:stretch>
      </xdr:blipFill>
      <xdr:spPr>
        <a:xfrm>
          <a:off x="4023467" y="11029950"/>
          <a:ext cx="419100" cy="468695"/>
        </a:xfrm>
        <a:prstGeom prst="rect">
          <a:avLst/>
        </a:prstGeom>
      </xdr:spPr>
    </xdr:pic>
    <xdr:clientData/>
  </xdr:oneCellAnchor>
  <xdr:twoCellAnchor editAs="oneCell">
    <xdr:from>
      <xdr:col>2</xdr:col>
      <xdr:colOff>318957</xdr:colOff>
      <xdr:row>21</xdr:row>
      <xdr:rowOff>35718</xdr:rowOff>
    </xdr:from>
    <xdr:to>
      <xdr:col>2</xdr:col>
      <xdr:colOff>668048</xdr:colOff>
      <xdr:row>21</xdr:row>
      <xdr:rowOff>380999</xdr:rowOff>
    </xdr:to>
    <xdr:pic>
      <xdr:nvPicPr>
        <xdr:cNvPr id="24" name="Graphic 140">
          <a:hlinkClick xmlns:r="http://schemas.openxmlformats.org/officeDocument/2006/relationships" r:id="rId26"/>
          <a:extLst>
            <a:ext uri="{FF2B5EF4-FFF2-40B4-BE49-F238E27FC236}">
              <a16:creationId xmlns:a16="http://schemas.microsoft.com/office/drawing/2014/main" id="{5B3459AA-AA17-473C-84E7-204669B6E1A2}"/>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9034938"/>
          <a:ext cx="349091" cy="345281"/>
        </a:xfrm>
        <a:prstGeom prst="rect">
          <a:avLst/>
        </a:prstGeom>
      </xdr:spPr>
    </xdr:pic>
    <xdr:clientData/>
  </xdr:twoCellAnchor>
  <xdr:twoCellAnchor>
    <xdr:from>
      <xdr:col>2</xdr:col>
      <xdr:colOff>350627</xdr:colOff>
      <xdr:row>21</xdr:row>
      <xdr:rowOff>501965</xdr:rowOff>
    </xdr:from>
    <xdr:to>
      <xdr:col>2</xdr:col>
      <xdr:colOff>630662</xdr:colOff>
      <xdr:row>22</xdr:row>
      <xdr:rowOff>396714</xdr:rowOff>
    </xdr:to>
    <xdr:grpSp>
      <xdr:nvGrpSpPr>
        <xdr:cNvPr id="25" name="Graphic 17">
          <a:hlinkClick xmlns:r="http://schemas.openxmlformats.org/officeDocument/2006/relationships" r:id="rId29"/>
          <a:extLst>
            <a:ext uri="{FF2B5EF4-FFF2-40B4-BE49-F238E27FC236}">
              <a16:creationId xmlns:a16="http://schemas.microsoft.com/office/drawing/2014/main" id="{9FE78759-9B63-4F60-B31B-0FC470ACBF3E}"/>
            </a:ext>
          </a:extLst>
        </xdr:cNvPr>
        <xdr:cNvGrpSpPr/>
      </xdr:nvGrpSpPr>
      <xdr:grpSpPr>
        <a:xfrm>
          <a:off x="4767846" y="10467496"/>
          <a:ext cx="280035" cy="394812"/>
          <a:chOff x="-1900799" y="813912"/>
          <a:chExt cx="2367915" cy="3253740"/>
        </a:xfrm>
        <a:solidFill>
          <a:srgbClr val="00B0F0"/>
        </a:solidFill>
      </xdr:grpSpPr>
      <xdr:sp macro="" textlink="">
        <xdr:nvSpPr>
          <xdr:cNvPr id="27" name="Freeform: Shape 26">
            <a:extLst>
              <a:ext uri="{FF2B5EF4-FFF2-40B4-BE49-F238E27FC236}">
                <a16:creationId xmlns:a16="http://schemas.microsoft.com/office/drawing/2014/main" id="{8A48EA6A-109C-4C4F-BD9E-9E8B1EA304CF}"/>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8" name="Freeform: Shape 27">
            <a:extLst>
              <a:ext uri="{FF2B5EF4-FFF2-40B4-BE49-F238E27FC236}">
                <a16:creationId xmlns:a16="http://schemas.microsoft.com/office/drawing/2014/main" id="{9AD719A5-59E1-4417-BCEF-B16532DC4A19}"/>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9" name="Freeform: Shape 28">
            <a:extLst>
              <a:ext uri="{FF2B5EF4-FFF2-40B4-BE49-F238E27FC236}">
                <a16:creationId xmlns:a16="http://schemas.microsoft.com/office/drawing/2014/main" id="{8E8FCDBE-B51F-4AB9-BCC2-EB2139D9A27C}"/>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22</xdr:row>
      <xdr:rowOff>466248</xdr:rowOff>
    </xdr:from>
    <xdr:to>
      <xdr:col>2</xdr:col>
      <xdr:colOff>682097</xdr:colOff>
      <xdr:row>23</xdr:row>
      <xdr:rowOff>360999</xdr:rowOff>
    </xdr:to>
    <xdr:grpSp>
      <xdr:nvGrpSpPr>
        <xdr:cNvPr id="30" name="Graphic 6">
          <a:hlinkClick xmlns:r="http://schemas.openxmlformats.org/officeDocument/2006/relationships" r:id="rId30"/>
          <a:extLst>
            <a:ext uri="{FF2B5EF4-FFF2-40B4-BE49-F238E27FC236}">
              <a16:creationId xmlns:a16="http://schemas.microsoft.com/office/drawing/2014/main" id="{BF9D0FFD-F647-4798-8E29-30FE0C8EF235}"/>
            </a:ext>
          </a:extLst>
        </xdr:cNvPr>
        <xdr:cNvGrpSpPr/>
      </xdr:nvGrpSpPr>
      <xdr:grpSpPr>
        <a:xfrm>
          <a:off x="4718316" y="10931842"/>
          <a:ext cx="381000" cy="394813"/>
          <a:chOff x="2088235" y="3359334"/>
          <a:chExt cx="283248" cy="269243"/>
        </a:xfrm>
        <a:solidFill>
          <a:schemeClr val="accent6"/>
        </a:solidFill>
      </xdr:grpSpPr>
      <xdr:sp macro="" textlink="">
        <xdr:nvSpPr>
          <xdr:cNvPr id="31" name="Freeform: Shape 30">
            <a:extLst>
              <a:ext uri="{FF2B5EF4-FFF2-40B4-BE49-F238E27FC236}">
                <a16:creationId xmlns:a16="http://schemas.microsoft.com/office/drawing/2014/main" id="{C18A42AF-38C5-47AF-BEF9-5797139F3627}"/>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2" name="Freeform: Shape 31">
            <a:extLst>
              <a:ext uri="{FF2B5EF4-FFF2-40B4-BE49-F238E27FC236}">
                <a16:creationId xmlns:a16="http://schemas.microsoft.com/office/drawing/2014/main" id="{6C89FB17-6802-4C66-A6FD-6A9DF599854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24</xdr:row>
      <xdr:rowOff>0</xdr:rowOff>
    </xdr:from>
    <xdr:to>
      <xdr:col>2</xdr:col>
      <xdr:colOff>702100</xdr:colOff>
      <xdr:row>24</xdr:row>
      <xdr:rowOff>430530</xdr:rowOff>
    </xdr:to>
    <xdr:grpSp>
      <xdr:nvGrpSpPr>
        <xdr:cNvPr id="33" name="Group 32">
          <a:hlinkClick xmlns:r="http://schemas.openxmlformats.org/officeDocument/2006/relationships" r:id="rId31"/>
          <a:extLst>
            <a:ext uri="{FF2B5EF4-FFF2-40B4-BE49-F238E27FC236}">
              <a16:creationId xmlns:a16="http://schemas.microsoft.com/office/drawing/2014/main" id="{3855AE9E-2F35-4D79-983B-40F0B6A0FFF3}"/>
            </a:ext>
          </a:extLst>
        </xdr:cNvPr>
        <xdr:cNvGrpSpPr/>
      </xdr:nvGrpSpPr>
      <xdr:grpSpPr>
        <a:xfrm>
          <a:off x="4696408" y="11465719"/>
          <a:ext cx="422911" cy="430530"/>
          <a:chOff x="7223026" y="1830155"/>
          <a:chExt cx="828000" cy="828000"/>
        </a:xfrm>
      </xdr:grpSpPr>
      <xdr:sp macro="" textlink="">
        <xdr:nvSpPr>
          <xdr:cNvPr id="34" name="Oval 33">
            <a:extLst>
              <a:ext uri="{FF2B5EF4-FFF2-40B4-BE49-F238E27FC236}">
                <a16:creationId xmlns:a16="http://schemas.microsoft.com/office/drawing/2014/main" id="{44142288-98B1-4493-A817-BB00EA6882ED}"/>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35" name="Graphic 74">
            <a:extLst>
              <a:ext uri="{FF2B5EF4-FFF2-40B4-BE49-F238E27FC236}">
                <a16:creationId xmlns:a16="http://schemas.microsoft.com/office/drawing/2014/main" id="{8E604CDB-8C96-497B-8F0F-0860922B36B2}"/>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twoCellAnchor editAs="oneCell">
    <xdr:from>
      <xdr:col>2</xdr:col>
      <xdr:colOff>318957</xdr:colOff>
      <xdr:row>16</xdr:row>
      <xdr:rowOff>35719</xdr:rowOff>
    </xdr:from>
    <xdr:to>
      <xdr:col>2</xdr:col>
      <xdr:colOff>668048</xdr:colOff>
      <xdr:row>16</xdr:row>
      <xdr:rowOff>381000</xdr:rowOff>
    </xdr:to>
    <xdr:pic>
      <xdr:nvPicPr>
        <xdr:cNvPr id="36" name="Graphic 140">
          <a:hlinkClick xmlns:r="http://schemas.openxmlformats.org/officeDocument/2006/relationships" r:id="rId12"/>
          <a:extLst>
            <a:ext uri="{FF2B5EF4-FFF2-40B4-BE49-F238E27FC236}">
              <a16:creationId xmlns:a16="http://schemas.microsoft.com/office/drawing/2014/main" id="{F9FAF5AD-7377-48E4-8DDB-4558874568D8}"/>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6520339"/>
          <a:ext cx="349091" cy="345281"/>
        </a:xfrm>
        <a:prstGeom prst="rect">
          <a:avLst/>
        </a:prstGeom>
      </xdr:spPr>
    </xdr:pic>
    <xdr:clientData/>
  </xdr:twoCellAnchor>
  <xdr:twoCellAnchor>
    <xdr:from>
      <xdr:col>2</xdr:col>
      <xdr:colOff>350627</xdr:colOff>
      <xdr:row>16</xdr:row>
      <xdr:rowOff>477676</xdr:rowOff>
    </xdr:from>
    <xdr:to>
      <xdr:col>2</xdr:col>
      <xdr:colOff>630662</xdr:colOff>
      <xdr:row>17</xdr:row>
      <xdr:rowOff>362900</xdr:rowOff>
    </xdr:to>
    <xdr:grpSp>
      <xdr:nvGrpSpPr>
        <xdr:cNvPr id="37" name="Graphic 17">
          <a:hlinkClick xmlns:r="http://schemas.openxmlformats.org/officeDocument/2006/relationships" r:id="rId13"/>
          <a:extLst>
            <a:ext uri="{FF2B5EF4-FFF2-40B4-BE49-F238E27FC236}">
              <a16:creationId xmlns:a16="http://schemas.microsoft.com/office/drawing/2014/main" id="{9128F378-1EFE-4F22-BA22-2258A5B50D7B}"/>
            </a:ext>
          </a:extLst>
        </xdr:cNvPr>
        <xdr:cNvGrpSpPr/>
      </xdr:nvGrpSpPr>
      <xdr:grpSpPr>
        <a:xfrm>
          <a:off x="4767846" y="7942895"/>
          <a:ext cx="280035" cy="385286"/>
          <a:chOff x="-1900799" y="813912"/>
          <a:chExt cx="2367915" cy="3253740"/>
        </a:xfrm>
        <a:solidFill>
          <a:srgbClr val="00B0F0"/>
        </a:solidFill>
      </xdr:grpSpPr>
      <xdr:sp macro="" textlink="">
        <xdr:nvSpPr>
          <xdr:cNvPr id="38" name="Freeform: Shape 37">
            <a:extLst>
              <a:ext uri="{FF2B5EF4-FFF2-40B4-BE49-F238E27FC236}">
                <a16:creationId xmlns:a16="http://schemas.microsoft.com/office/drawing/2014/main" id="{A5D941C5-3CD0-494C-8A32-CB083C94375D}"/>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9" name="Freeform: Shape 38">
            <a:extLst>
              <a:ext uri="{FF2B5EF4-FFF2-40B4-BE49-F238E27FC236}">
                <a16:creationId xmlns:a16="http://schemas.microsoft.com/office/drawing/2014/main" id="{06B38862-2407-41C0-A9B9-1B39FC590C38}"/>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0" name="Freeform: Shape 39">
            <a:extLst>
              <a:ext uri="{FF2B5EF4-FFF2-40B4-BE49-F238E27FC236}">
                <a16:creationId xmlns:a16="http://schemas.microsoft.com/office/drawing/2014/main" id="{14EF09F6-89D6-4E5E-BBD7-BCB32724F2E8}"/>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17</xdr:row>
      <xdr:rowOff>412432</xdr:rowOff>
    </xdr:from>
    <xdr:to>
      <xdr:col>2</xdr:col>
      <xdr:colOff>682097</xdr:colOff>
      <xdr:row>18</xdr:row>
      <xdr:rowOff>307183</xdr:rowOff>
    </xdr:to>
    <xdr:grpSp>
      <xdr:nvGrpSpPr>
        <xdr:cNvPr id="41" name="Graphic 6">
          <a:hlinkClick xmlns:r="http://schemas.openxmlformats.org/officeDocument/2006/relationships" r:id="rId14"/>
          <a:extLst>
            <a:ext uri="{FF2B5EF4-FFF2-40B4-BE49-F238E27FC236}">
              <a16:creationId xmlns:a16="http://schemas.microsoft.com/office/drawing/2014/main" id="{7363A79A-7759-47B3-9707-7D2A522AD503}"/>
            </a:ext>
          </a:extLst>
        </xdr:cNvPr>
        <xdr:cNvGrpSpPr/>
      </xdr:nvGrpSpPr>
      <xdr:grpSpPr>
        <a:xfrm>
          <a:off x="4718316" y="8377713"/>
          <a:ext cx="381000" cy="394814"/>
          <a:chOff x="2088235" y="3359334"/>
          <a:chExt cx="283248" cy="269243"/>
        </a:xfrm>
        <a:solidFill>
          <a:schemeClr val="accent6"/>
        </a:solidFill>
      </xdr:grpSpPr>
      <xdr:sp macro="" textlink="">
        <xdr:nvSpPr>
          <xdr:cNvPr id="42" name="Freeform: Shape 41">
            <a:extLst>
              <a:ext uri="{FF2B5EF4-FFF2-40B4-BE49-F238E27FC236}">
                <a16:creationId xmlns:a16="http://schemas.microsoft.com/office/drawing/2014/main" id="{E53026EC-E924-4A32-936B-061F205DAEFA}"/>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3" name="Freeform: Shape 42">
            <a:extLst>
              <a:ext uri="{FF2B5EF4-FFF2-40B4-BE49-F238E27FC236}">
                <a16:creationId xmlns:a16="http://schemas.microsoft.com/office/drawing/2014/main" id="{6CA1CCE7-5408-40DC-9EBB-7975D9567C2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18</xdr:row>
      <xdr:rowOff>463868</xdr:rowOff>
    </xdr:from>
    <xdr:to>
      <xdr:col>2</xdr:col>
      <xdr:colOff>702100</xdr:colOff>
      <xdr:row>19</xdr:row>
      <xdr:rowOff>392430</xdr:rowOff>
    </xdr:to>
    <xdr:grpSp>
      <xdr:nvGrpSpPr>
        <xdr:cNvPr id="46" name="Group 45">
          <a:hlinkClick xmlns:r="http://schemas.openxmlformats.org/officeDocument/2006/relationships" r:id="rId34"/>
          <a:extLst>
            <a:ext uri="{FF2B5EF4-FFF2-40B4-BE49-F238E27FC236}">
              <a16:creationId xmlns:a16="http://schemas.microsoft.com/office/drawing/2014/main" id="{41E587EB-99AE-400C-9A43-8DCD88F5D666}"/>
            </a:ext>
          </a:extLst>
        </xdr:cNvPr>
        <xdr:cNvGrpSpPr/>
      </xdr:nvGrpSpPr>
      <xdr:grpSpPr>
        <a:xfrm>
          <a:off x="4696408" y="8929212"/>
          <a:ext cx="422911" cy="428624"/>
          <a:chOff x="7223026" y="1830155"/>
          <a:chExt cx="828000" cy="828000"/>
        </a:xfrm>
      </xdr:grpSpPr>
      <xdr:sp macro="" textlink="">
        <xdr:nvSpPr>
          <xdr:cNvPr id="48" name="Oval 47">
            <a:extLst>
              <a:ext uri="{FF2B5EF4-FFF2-40B4-BE49-F238E27FC236}">
                <a16:creationId xmlns:a16="http://schemas.microsoft.com/office/drawing/2014/main" id="{7B6A3E35-77B4-4111-94C1-A325E84C1F08}"/>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50" name="Graphic 74">
            <a:extLst>
              <a:ext uri="{FF2B5EF4-FFF2-40B4-BE49-F238E27FC236}">
                <a16:creationId xmlns:a16="http://schemas.microsoft.com/office/drawing/2014/main" id="{E291A5C8-F088-428A-9240-C4124CBB3379}"/>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oneCellAnchor>
    <xdr:from>
      <xdr:col>2</xdr:col>
      <xdr:colOff>276225</xdr:colOff>
      <xdr:row>11</xdr:row>
      <xdr:rowOff>0</xdr:rowOff>
    </xdr:from>
    <xdr:ext cx="431981" cy="460803"/>
    <xdr:pic>
      <xdr:nvPicPr>
        <xdr:cNvPr id="51" name="Picture 50">
          <a:hlinkClick xmlns:r="http://schemas.openxmlformats.org/officeDocument/2006/relationships" r:id="rId7"/>
          <a:extLst>
            <a:ext uri="{FF2B5EF4-FFF2-40B4-BE49-F238E27FC236}">
              <a16:creationId xmlns:a16="http://schemas.microsoft.com/office/drawing/2014/main" id="{7FFB1ED4-20A1-46EF-8097-FB9FD6DC341A}"/>
            </a:ext>
          </a:extLst>
        </xdr:cNvPr>
        <xdr:cNvPicPr>
          <a:picLocks noChangeAspect="1"/>
        </xdr:cNvPicPr>
      </xdr:nvPicPr>
      <xdr:blipFill>
        <a:blip xmlns:r="http://schemas.openxmlformats.org/officeDocument/2006/relationships" r:embed="rId2"/>
        <a:stretch>
          <a:fillRect/>
        </a:stretch>
      </xdr:blipFill>
      <xdr:spPr>
        <a:xfrm>
          <a:off x="4693444" y="4448175"/>
          <a:ext cx="431981" cy="460803"/>
        </a:xfrm>
        <a:prstGeom prst="rect">
          <a:avLst/>
        </a:prstGeom>
      </xdr:spPr>
    </xdr:pic>
    <xdr:clientData/>
  </xdr:oneCellAnchor>
  <xdr:oneCellAnchor>
    <xdr:from>
      <xdr:col>2</xdr:col>
      <xdr:colOff>264318</xdr:colOff>
      <xdr:row>10</xdr:row>
      <xdr:rowOff>30957</xdr:rowOff>
    </xdr:from>
    <xdr:ext cx="431981" cy="460803"/>
    <xdr:pic>
      <xdr:nvPicPr>
        <xdr:cNvPr id="5" name="Picture 51">
          <a:hlinkClick xmlns:r="http://schemas.openxmlformats.org/officeDocument/2006/relationships" r:id="rId7"/>
          <a:extLst>
            <a:ext uri="{FF2B5EF4-FFF2-40B4-BE49-F238E27FC236}">
              <a16:creationId xmlns:a16="http://schemas.microsoft.com/office/drawing/2014/main" id="{8F0205CC-F7FC-40A2-8BF5-8C6B306DA081}"/>
            </a:ext>
          </a:extLst>
        </xdr:cNvPr>
        <xdr:cNvPicPr>
          <a:picLocks noChangeAspect="1"/>
        </xdr:cNvPicPr>
      </xdr:nvPicPr>
      <xdr:blipFill>
        <a:blip xmlns:r="http://schemas.openxmlformats.org/officeDocument/2006/relationships" r:embed="rId2"/>
        <a:stretch>
          <a:fillRect/>
        </a:stretch>
      </xdr:blipFill>
      <xdr:spPr>
        <a:xfrm>
          <a:off x="4681537" y="3995738"/>
          <a:ext cx="431981" cy="460803"/>
        </a:xfrm>
        <a:prstGeom prst="rect">
          <a:avLst/>
        </a:prstGeom>
      </xdr:spPr>
    </xdr:pic>
    <xdr:clientData/>
  </xdr:oneCellAnchor>
  <xdr:oneCellAnchor>
    <xdr:from>
      <xdr:col>2</xdr:col>
      <xdr:colOff>264318</xdr:colOff>
      <xdr:row>9</xdr:row>
      <xdr:rowOff>30957</xdr:rowOff>
    </xdr:from>
    <xdr:ext cx="431981" cy="460803"/>
    <xdr:pic>
      <xdr:nvPicPr>
        <xdr:cNvPr id="6" name="Picture 3">
          <a:hlinkClick xmlns:r="http://schemas.openxmlformats.org/officeDocument/2006/relationships" r:id="rId35"/>
          <a:extLst>
            <a:ext uri="{FF2B5EF4-FFF2-40B4-BE49-F238E27FC236}">
              <a16:creationId xmlns:a16="http://schemas.microsoft.com/office/drawing/2014/main" id="{F2F627B0-C48C-40E8-B7F8-F25347BBB97D}"/>
            </a:ext>
          </a:extLst>
        </xdr:cNvPr>
        <xdr:cNvPicPr>
          <a:picLocks noChangeAspect="1"/>
        </xdr:cNvPicPr>
      </xdr:nvPicPr>
      <xdr:blipFill>
        <a:blip xmlns:r="http://schemas.openxmlformats.org/officeDocument/2006/relationships" r:embed="rId2"/>
        <a:stretch>
          <a:fillRect/>
        </a:stretch>
      </xdr:blipFill>
      <xdr:spPr>
        <a:xfrm>
          <a:off x="4807743" y="4517232"/>
          <a:ext cx="431981" cy="460803"/>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6E970238-5126-4446-AE82-53296D857ED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22CB58B-F7FA-47FE-92DD-70F23FA38D28}"/>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9F1B84E2-50B3-41DE-91F2-B91B5655A60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32568029-2AC4-4FB3-B0A4-8079CA9F23E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91A3472-ED5F-4129-832A-C62F894916D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4" name="Picture 3">
          <a:hlinkClick xmlns:r="http://schemas.openxmlformats.org/officeDocument/2006/relationships" r:id="rId1"/>
          <a:extLst>
            <a:ext uri="{FF2B5EF4-FFF2-40B4-BE49-F238E27FC236}">
              <a16:creationId xmlns:a16="http://schemas.microsoft.com/office/drawing/2014/main" id="{25CFDEB4-4231-4C50-8D52-BCB889684A24}"/>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243</xdr:row>
      <xdr:rowOff>76200</xdr:rowOff>
    </xdr:from>
    <xdr:to>
      <xdr:col>0</xdr:col>
      <xdr:colOff>454306</xdr:colOff>
      <xdr:row>245</xdr:row>
      <xdr:rowOff>155815</xdr:rowOff>
    </xdr:to>
    <xdr:pic>
      <xdr:nvPicPr>
        <xdr:cNvPr id="4" name="Picture 1">
          <a:hlinkClick xmlns:r="http://schemas.openxmlformats.org/officeDocument/2006/relationships" r:id="rId1"/>
          <a:extLst>
            <a:ext uri="{FF2B5EF4-FFF2-40B4-BE49-F238E27FC236}">
              <a16:creationId xmlns:a16="http://schemas.microsoft.com/office/drawing/2014/main" id="{13A06121-B468-4F10-A93E-3299049EA521}"/>
            </a:ext>
          </a:extLst>
        </xdr:cNvPr>
        <xdr:cNvPicPr>
          <a:picLocks noChangeAspect="1"/>
        </xdr:cNvPicPr>
      </xdr:nvPicPr>
      <xdr:blipFill>
        <a:blip xmlns:r="http://schemas.openxmlformats.org/officeDocument/2006/relationships" r:embed="rId2"/>
        <a:stretch>
          <a:fillRect/>
        </a:stretch>
      </xdr:blipFill>
      <xdr:spPr>
        <a:xfrm>
          <a:off x="30480" y="36286440"/>
          <a:ext cx="419472" cy="448638"/>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E48A0EE-94E0-483E-AF24-7D644840021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19" name="Picture 18">
          <a:hlinkClick xmlns:r="http://schemas.openxmlformats.org/officeDocument/2006/relationships" r:id="rId1"/>
          <a:extLst>
            <a:ext uri="{FF2B5EF4-FFF2-40B4-BE49-F238E27FC236}">
              <a16:creationId xmlns:a16="http://schemas.microsoft.com/office/drawing/2014/main" id="{3BE8C01D-17AA-4541-887A-4161EEC63F77}"/>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478131</xdr:rowOff>
    </xdr:to>
    <xdr:pic>
      <xdr:nvPicPr>
        <xdr:cNvPr id="2" name="Picture 1">
          <a:hlinkClick xmlns:r="http://schemas.openxmlformats.org/officeDocument/2006/relationships" r:id="rId1"/>
          <a:extLst>
            <a:ext uri="{FF2B5EF4-FFF2-40B4-BE49-F238E27FC236}">
              <a16:creationId xmlns:a16="http://schemas.microsoft.com/office/drawing/2014/main" id="{C1AF85DD-3E7F-42ED-918C-920327E57CD6}"/>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3"/>
          <a:extLst>
            <a:ext uri="{FF2B5EF4-FFF2-40B4-BE49-F238E27FC236}">
              <a16:creationId xmlns:a16="http://schemas.microsoft.com/office/drawing/2014/main" id="{61987ED1-51CB-4C9E-9846-A9CD4C27347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40005</xdr:colOff>
      <xdr:row>0</xdr:row>
      <xdr:rowOff>30480</xdr:rowOff>
    </xdr:from>
    <xdr:ext cx="419100" cy="463878"/>
    <xdr:pic>
      <xdr:nvPicPr>
        <xdr:cNvPr id="5" name="Picture 3">
          <a:hlinkClick xmlns:r="http://schemas.openxmlformats.org/officeDocument/2006/relationships" r:id="rId1"/>
          <a:extLst>
            <a:ext uri="{FF2B5EF4-FFF2-40B4-BE49-F238E27FC236}">
              <a16:creationId xmlns:a16="http://schemas.microsoft.com/office/drawing/2014/main" id="{F8B58E7F-A841-440E-A82D-CB2F88A5BA46}"/>
            </a:ext>
          </a:extLst>
        </xdr:cNvPr>
        <xdr:cNvPicPr>
          <a:picLocks noChangeAspect="1"/>
        </xdr:cNvPicPr>
      </xdr:nvPicPr>
      <xdr:blipFill>
        <a:blip xmlns:r="http://schemas.openxmlformats.org/officeDocument/2006/relationships" r:embed="rId2"/>
        <a:stretch>
          <a:fillRect/>
        </a:stretch>
      </xdr:blipFill>
      <xdr:spPr>
        <a:xfrm>
          <a:off x="40005" y="30480"/>
          <a:ext cx="419100" cy="46387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64770</xdr:colOff>
      <xdr:row>0</xdr:row>
      <xdr:rowOff>32385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19741761-AD3A-43EB-A1C3-FCF721EDCD6B}"/>
            </a:ext>
          </a:extLst>
        </xdr:cNvPr>
        <xdr:cNvPicPr>
          <a:picLocks noChangeAspect="1"/>
        </xdr:cNvPicPr>
      </xdr:nvPicPr>
      <xdr:blipFill>
        <a:blip xmlns:r="http://schemas.openxmlformats.org/officeDocument/2006/relationships" r:embed="rId2"/>
        <a:stretch>
          <a:fillRect/>
        </a:stretch>
      </xdr:blipFill>
      <xdr:spPr>
        <a:xfrm>
          <a:off x="64770" y="32385"/>
          <a:ext cx="419100" cy="46387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64770</xdr:colOff>
      <xdr:row>0</xdr:row>
      <xdr:rowOff>17145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2BAB59A1-0D2E-4F2E-95A8-80C485A95A94}"/>
            </a:ext>
          </a:extLst>
        </xdr:cNvPr>
        <xdr:cNvPicPr>
          <a:picLocks noChangeAspect="1"/>
        </xdr:cNvPicPr>
      </xdr:nvPicPr>
      <xdr:blipFill>
        <a:blip xmlns:r="http://schemas.openxmlformats.org/officeDocument/2006/relationships" r:embed="rId2"/>
        <a:stretch>
          <a:fillRect/>
        </a:stretch>
      </xdr:blipFill>
      <xdr:spPr>
        <a:xfrm>
          <a:off x="64770" y="17145"/>
          <a:ext cx="419100" cy="46387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473256</xdr:rowOff>
    </xdr:to>
    <xdr:pic>
      <xdr:nvPicPr>
        <xdr:cNvPr id="4" name="Picture 3">
          <a:hlinkClick xmlns:r="http://schemas.openxmlformats.org/officeDocument/2006/relationships" r:id="rId1"/>
          <a:extLst>
            <a:ext uri="{FF2B5EF4-FFF2-40B4-BE49-F238E27FC236}">
              <a16:creationId xmlns:a16="http://schemas.microsoft.com/office/drawing/2014/main" id="{412F3171-0CA9-472C-A281-CE6752EF066B}"/>
            </a:ext>
          </a:extLst>
        </xdr:cNvPr>
        <xdr:cNvPicPr>
          <a:picLocks noChangeAspect="1"/>
        </xdr:cNvPicPr>
      </xdr:nvPicPr>
      <xdr:blipFill>
        <a:blip xmlns:r="http://schemas.openxmlformats.org/officeDocument/2006/relationships" r:embed="rId2"/>
        <a:stretch>
          <a:fillRect/>
        </a:stretch>
      </xdr:blipFill>
      <xdr:spPr>
        <a:xfrm>
          <a:off x="38100" y="0"/>
          <a:ext cx="419100" cy="466724"/>
        </a:xfrm>
        <a:prstGeom prst="rect">
          <a:avLst/>
        </a:prstGeom>
      </xdr:spPr>
    </xdr:pic>
    <xdr:clientData/>
  </xdr:twoCellAnchor>
  <xdr:twoCellAnchor editAs="oneCell">
    <xdr:from>
      <xdr:col>0</xdr:col>
      <xdr:colOff>38100</xdr:colOff>
      <xdr:row>0</xdr:row>
      <xdr:rowOff>0</xdr:rowOff>
    </xdr:from>
    <xdr:to>
      <xdr:col>0</xdr:col>
      <xdr:colOff>457200</xdr:colOff>
      <xdr:row>0</xdr:row>
      <xdr:rowOff>476760</xdr:rowOff>
    </xdr:to>
    <xdr:pic>
      <xdr:nvPicPr>
        <xdr:cNvPr id="3" name="Picture 2">
          <a:hlinkClick xmlns:r="http://schemas.openxmlformats.org/officeDocument/2006/relationships" r:id="rId1"/>
          <a:extLst>
            <a:ext uri="{FF2B5EF4-FFF2-40B4-BE49-F238E27FC236}">
              <a16:creationId xmlns:a16="http://schemas.microsoft.com/office/drawing/2014/main" id="{42F0263B-ECDC-414D-B943-E1B4F2CC86A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5" name="Picture 4">
          <a:hlinkClick xmlns:r="http://schemas.openxmlformats.org/officeDocument/2006/relationships" r:id="rId3"/>
          <a:extLst>
            <a:ext uri="{FF2B5EF4-FFF2-40B4-BE49-F238E27FC236}">
              <a16:creationId xmlns:a16="http://schemas.microsoft.com/office/drawing/2014/main" id="{D5487A5C-C67F-49F7-9F7B-DA3C628EB6F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ct%20Sheet%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LEDAS/ALL_OperationalData/GEN/VD_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sheetName val="Index"/>
      <sheetName val="Financial indicators"/>
      <sheetName val="Reconcilations"/>
      <sheetName val="Operating indicators"/>
      <sheetName val="Green Generation"/>
      <sheetName val="Networks"/>
      <sheetName val="Flexible Generation"/>
      <sheetName val="Customers &amp; Solutions"/>
      <sheetName val="Five-Year annual summary"/>
      <sheetName val="Results Q4"/>
      <sheetName val="Quarterly summary"/>
      <sheetName val="Balance Sheet"/>
      <sheetName val="Income Statement"/>
      <sheetName val="Cash Flow"/>
      <sheetName val="Asset book&gt;&gt;"/>
      <sheetName val="Wind_trans"/>
      <sheetName val="Wind &amp; Solar"/>
      <sheetName val="Hydro"/>
      <sheetName val="Bio&amp;WtE"/>
      <sheetName val="Natural Gas"/>
      <sheetName val="Historical data&gt;&gt;"/>
      <sheetName val="Wind &amp; Solar data"/>
      <sheetName val="Hydro data"/>
      <sheetName val="Bio&amp;WtE data"/>
      <sheetName val="Natural Gas data"/>
      <sheetName val="Business environment"/>
      <sheetName val="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G6">
            <v>455</v>
          </cell>
        </row>
      </sheetData>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as"/>
      <sheetName val="Planas"/>
      <sheetName val="KPI"/>
      <sheetName val="2017"/>
      <sheetName val="Pagalbines"/>
    </sheetNames>
    <sheetDataSet>
      <sheetData sheetId="0">
        <row r="6">
          <cell r="B6" t="str">
            <v>VD_GEN_EL00001</v>
          </cell>
        </row>
        <row r="24">
          <cell r="FC24">
            <v>10071.35</v>
          </cell>
          <cell r="FD24">
            <v>45694.200000000004</v>
          </cell>
          <cell r="FE24">
            <v>0</v>
          </cell>
        </row>
      </sheetData>
      <sheetData sheetId="1">
        <row r="101">
          <cell r="EW101">
            <v>101.50757192962001</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gnitisgrupe.lt/lt/investuotojams" TargetMode="External"/><Relationship Id="rId1" Type="http://schemas.openxmlformats.org/officeDocument/2006/relationships/hyperlink" Target="mailto:aine.riffel-grinkeviciene@ignitis.l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54D2-D83B-42C3-93CE-E475A3689EAD}">
  <sheetPr codeName="Sheet1">
    <pageSetUpPr autoPageBreaks="0"/>
  </sheetPr>
  <dimension ref="B6:J18"/>
  <sheetViews>
    <sheetView tabSelected="1" zoomScale="80" zoomScaleNormal="80" workbookViewId="0"/>
  </sheetViews>
  <sheetFormatPr defaultColWidth="9.140625" defaultRowHeight="15.95" customHeight="1"/>
  <cols>
    <col min="1" max="4" width="9.140625" style="1"/>
    <col min="5" max="5" width="9.140625" style="1" customWidth="1"/>
    <col min="6" max="16384" width="9.140625" style="1"/>
  </cols>
  <sheetData>
    <row r="6" spans="2:10" ht="15.95" customHeight="1">
      <c r="B6" s="38"/>
      <c r="C6" s="868" t="s">
        <v>0</v>
      </c>
      <c r="D6" s="868"/>
      <c r="E6" s="868"/>
      <c r="F6" s="868"/>
      <c r="G6" s="868"/>
      <c r="H6" s="868"/>
      <c r="I6" s="38"/>
    </row>
    <row r="7" spans="2:10" ht="15.95" customHeight="1">
      <c r="B7" s="38"/>
      <c r="C7" s="868"/>
      <c r="D7" s="868"/>
      <c r="E7" s="868"/>
      <c r="F7" s="868"/>
      <c r="G7" s="868"/>
      <c r="H7" s="868"/>
      <c r="I7" s="38"/>
    </row>
    <row r="8" spans="2:10" ht="15.95" customHeight="1">
      <c r="B8" s="38"/>
      <c r="C8" s="868"/>
      <c r="D8" s="868"/>
      <c r="E8" s="868"/>
      <c r="F8" s="868"/>
      <c r="G8" s="868"/>
      <c r="H8" s="868"/>
      <c r="I8" s="38"/>
    </row>
    <row r="9" spans="2:10" ht="15.95" customHeight="1">
      <c r="B9" s="38"/>
      <c r="C9" s="868"/>
      <c r="D9" s="868"/>
      <c r="E9" s="868"/>
      <c r="F9" s="868"/>
      <c r="G9" s="868"/>
      <c r="H9" s="868"/>
      <c r="I9" s="38"/>
    </row>
    <row r="10" spans="2:10" ht="15.95" customHeight="1">
      <c r="B10" s="38"/>
      <c r="C10" s="38"/>
      <c r="D10" s="38"/>
      <c r="E10" s="38"/>
      <c r="F10" s="38"/>
      <c r="G10" s="38"/>
      <c r="H10" s="38"/>
      <c r="I10" s="38"/>
    </row>
    <row r="11" spans="2:10" ht="15.95" customHeight="1">
      <c r="B11" s="864" t="s">
        <v>1</v>
      </c>
      <c r="C11" s="864"/>
      <c r="D11" s="864"/>
      <c r="E11" s="864"/>
      <c r="F11" s="864"/>
      <c r="G11" s="864"/>
      <c r="H11" s="864"/>
      <c r="I11" s="864"/>
      <c r="J11" s="2"/>
    </row>
    <row r="12" spans="2:10" ht="15.95" customHeight="1">
      <c r="B12" s="864" t="s">
        <v>2</v>
      </c>
      <c r="C12" s="864"/>
      <c r="D12" s="864"/>
      <c r="E12" s="864"/>
      <c r="F12" s="864"/>
      <c r="G12" s="864"/>
      <c r="H12" s="864"/>
      <c r="I12" s="864"/>
      <c r="J12" s="2"/>
    </row>
    <row r="13" spans="2:10" ht="15.95" customHeight="1">
      <c r="B13" s="867" t="s">
        <v>3</v>
      </c>
      <c r="C13" s="867"/>
      <c r="D13" s="867"/>
      <c r="E13" s="867"/>
      <c r="F13" s="867"/>
      <c r="G13" s="867"/>
      <c r="H13" s="867"/>
      <c r="I13" s="867"/>
    </row>
    <row r="14" spans="2:10" ht="15.95" customHeight="1">
      <c r="B14" s="865" t="s">
        <v>4</v>
      </c>
      <c r="C14" s="866"/>
      <c r="D14" s="866"/>
      <c r="E14" s="866"/>
      <c r="F14" s="866"/>
      <c r="G14" s="866"/>
      <c r="H14" s="866"/>
      <c r="I14" s="866"/>
    </row>
    <row r="15" spans="2:10" ht="15.95" customHeight="1">
      <c r="B15" s="38"/>
      <c r="C15" s="38"/>
      <c r="D15" s="38"/>
      <c r="E15" s="38"/>
      <c r="F15" s="38"/>
      <c r="G15" s="38"/>
      <c r="H15" s="38"/>
      <c r="I15" s="38"/>
    </row>
    <row r="16" spans="2:10" ht="15.95" customHeight="1">
      <c r="B16" s="864" t="s">
        <v>5</v>
      </c>
      <c r="C16" s="864"/>
      <c r="D16" s="864"/>
      <c r="E16" s="864"/>
      <c r="F16" s="864"/>
      <c r="G16" s="864"/>
      <c r="H16" s="864"/>
      <c r="I16" s="864"/>
    </row>
    <row r="17" spans="2:9" ht="15.95" customHeight="1">
      <c r="B17" s="867" t="s">
        <v>6</v>
      </c>
      <c r="C17" s="867"/>
      <c r="D17" s="867"/>
      <c r="E17" s="867"/>
      <c r="F17" s="867"/>
      <c r="G17" s="867"/>
      <c r="H17" s="867"/>
      <c r="I17" s="867"/>
    </row>
    <row r="18" spans="2:9" ht="15.95" customHeight="1">
      <c r="B18" s="22"/>
      <c r="C18" s="22"/>
      <c r="D18" s="22"/>
      <c r="E18" s="22"/>
      <c r="F18" s="22"/>
      <c r="G18" s="22"/>
      <c r="H18" s="22"/>
      <c r="I18" s="22"/>
    </row>
  </sheetData>
  <mergeCells count="7">
    <mergeCell ref="B16:I16"/>
    <mergeCell ref="B14:I14"/>
    <mergeCell ref="B17:I17"/>
    <mergeCell ref="C6:H9"/>
    <mergeCell ref="B11:I11"/>
    <mergeCell ref="B13:I13"/>
    <mergeCell ref="B12:I12"/>
  </mergeCells>
  <hyperlinks>
    <hyperlink ref="B13" r:id="rId1" xr:uid="{BDE2054B-FFA5-4F29-AA34-A05A353CD764}"/>
    <hyperlink ref="B17" r:id="rId2" xr:uid="{3C0F77E0-E82A-484E-A53E-B623C4A33BE6}"/>
  </hyperlinks>
  <pageMargins left="0.7" right="0.7" top="0.75" bottom="0.75" header="0.3" footer="0.3"/>
  <pageSetup paperSize="9" orientation="portrait" r:id="rId3"/>
  <ignoredErrors>
    <ignoredError sqref="B14"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6AB13-8E52-482B-BF98-C5F1B0F2024F}">
  <dimension ref="A1:S109"/>
  <sheetViews>
    <sheetView zoomScale="80" zoomScaleNormal="80" workbookViewId="0"/>
  </sheetViews>
  <sheetFormatPr defaultColWidth="8.85546875" defaultRowHeight="15"/>
  <cols>
    <col min="1" max="1" width="55.5703125" style="3" customWidth="1"/>
    <col min="2" max="6" width="13.5703125" style="3" customWidth="1"/>
    <col min="7" max="7" width="13.140625" style="3" customWidth="1"/>
    <col min="8" max="8" width="8.85546875" style="3"/>
    <col min="9" max="9" width="99.42578125" style="3" customWidth="1"/>
    <col min="10" max="16384" width="8.85546875" style="3"/>
  </cols>
  <sheetData>
    <row r="1" spans="1:19" ht="39.950000000000003" customHeight="1">
      <c r="A1" s="105" t="s">
        <v>37</v>
      </c>
      <c r="B1" s="114"/>
      <c r="C1" s="114"/>
      <c r="D1" s="105"/>
      <c r="E1" s="114"/>
      <c r="F1" s="114"/>
    </row>
    <row r="2" spans="1:19" ht="39.950000000000003" customHeight="1" thickBot="1">
      <c r="A2" s="874" t="s">
        <v>743</v>
      </c>
      <c r="B2" s="874"/>
      <c r="C2" s="874"/>
      <c r="D2" s="870"/>
      <c r="E2" s="870"/>
      <c r="F2" s="870"/>
      <c r="G2" s="793"/>
    </row>
    <row r="4" spans="1:19">
      <c r="A4" s="45" t="s">
        <v>727</v>
      </c>
      <c r="B4" s="28"/>
      <c r="C4" s="28"/>
      <c r="D4" s="28"/>
    </row>
    <row r="5" spans="1:19">
      <c r="A5" s="47"/>
      <c r="B5" s="48"/>
      <c r="C5" s="785" t="s">
        <v>38</v>
      </c>
      <c r="D5" s="795" t="s">
        <v>675</v>
      </c>
      <c r="E5" s="785" t="s">
        <v>38</v>
      </c>
      <c r="F5" s="785" t="s">
        <v>322</v>
      </c>
      <c r="G5" s="785" t="s">
        <v>323</v>
      </c>
      <c r="I5" s="786"/>
    </row>
    <row r="6" spans="1:19">
      <c r="A6" s="50" t="s">
        <v>41</v>
      </c>
      <c r="B6" s="54" t="s">
        <v>42</v>
      </c>
      <c r="C6" s="405">
        <v>4386.8999999999996</v>
      </c>
      <c r="D6" s="406">
        <v>1898.7</v>
      </c>
      <c r="E6" s="406">
        <v>1223.0999999999999</v>
      </c>
      <c r="F6" s="406">
        <v>1099.3</v>
      </c>
      <c r="G6" s="406">
        <v>1070.0999999999999</v>
      </c>
      <c r="K6" s="348"/>
      <c r="L6" s="348"/>
      <c r="P6" s="488"/>
      <c r="Q6" s="488"/>
      <c r="R6" s="488"/>
      <c r="S6" s="488"/>
    </row>
    <row r="7" spans="1:19">
      <c r="A7" s="53" t="s">
        <v>43</v>
      </c>
      <c r="B7" s="54" t="s">
        <v>42</v>
      </c>
      <c r="C7" s="409">
        <v>539.70000000000005</v>
      </c>
      <c r="D7" s="410">
        <v>343.2</v>
      </c>
      <c r="E7" s="410">
        <v>334.3</v>
      </c>
      <c r="F7" s="410">
        <v>207.1</v>
      </c>
      <c r="G7" s="410">
        <v>145.30000000000001</v>
      </c>
      <c r="L7" s="348"/>
      <c r="M7" s="490"/>
      <c r="N7" s="490"/>
      <c r="O7" s="490"/>
      <c r="P7" s="488"/>
      <c r="Q7" s="488"/>
      <c r="R7" s="488"/>
      <c r="S7" s="488"/>
    </row>
    <row r="8" spans="1:19">
      <c r="A8" s="53" t="s">
        <v>728</v>
      </c>
      <c r="B8" s="54" t="s">
        <v>50</v>
      </c>
      <c r="C8" s="476">
        <v>0.123</v>
      </c>
      <c r="D8" s="491">
        <v>0.18099999999999999</v>
      </c>
      <c r="E8" s="491">
        <v>0.27600000000000002</v>
      </c>
      <c r="F8" s="491">
        <v>0.188</v>
      </c>
      <c r="G8" s="491">
        <v>0.13600000000000001</v>
      </c>
      <c r="K8" s="348"/>
      <c r="L8" s="348"/>
      <c r="M8" s="490"/>
      <c r="N8" s="490"/>
      <c r="O8" s="490"/>
      <c r="P8" s="488"/>
      <c r="Q8" s="488"/>
      <c r="R8" s="488"/>
      <c r="S8" s="488"/>
    </row>
    <row r="9" spans="1:19">
      <c r="A9" s="53" t="s">
        <v>729</v>
      </c>
      <c r="B9" s="54" t="s">
        <v>42</v>
      </c>
      <c r="C9" s="405">
        <v>469.3</v>
      </c>
      <c r="D9" s="406">
        <v>332.7</v>
      </c>
      <c r="E9" s="406">
        <v>245.9</v>
      </c>
      <c r="F9" s="406">
        <v>259.89999999999998</v>
      </c>
      <c r="G9" s="406">
        <v>221.3</v>
      </c>
      <c r="J9" s="348"/>
      <c r="M9" s="490"/>
      <c r="N9" s="490"/>
      <c r="O9" s="490"/>
      <c r="P9" s="488"/>
      <c r="Q9" s="488"/>
      <c r="R9" s="488"/>
      <c r="S9" s="488"/>
    </row>
    <row r="10" spans="1:19">
      <c r="A10" s="53" t="s">
        <v>360</v>
      </c>
      <c r="B10" s="54" t="s">
        <v>50</v>
      </c>
      <c r="C10" s="476" t="s">
        <v>317</v>
      </c>
      <c r="D10" s="491">
        <v>0.17599999999999999</v>
      </c>
      <c r="E10" s="491">
        <v>0.248</v>
      </c>
      <c r="F10" s="491">
        <v>0.22600000000000001</v>
      </c>
      <c r="G10" s="491">
        <v>0.18099999999999999</v>
      </c>
      <c r="K10" s="348"/>
      <c r="L10" s="348"/>
      <c r="M10" s="490"/>
      <c r="N10" s="490"/>
      <c r="O10" s="490"/>
      <c r="P10" s="488"/>
      <c r="Q10" s="488"/>
      <c r="R10" s="488"/>
      <c r="S10" s="488"/>
    </row>
    <row r="11" spans="1:19">
      <c r="A11" s="53" t="s">
        <v>52</v>
      </c>
      <c r="B11" s="54" t="s">
        <v>42</v>
      </c>
      <c r="C11" s="409">
        <v>387.8</v>
      </c>
      <c r="D11" s="410">
        <v>192.1</v>
      </c>
      <c r="E11" s="410">
        <v>215</v>
      </c>
      <c r="F11" s="410">
        <v>83.1</v>
      </c>
      <c r="G11" s="410">
        <v>-20.399999999999999</v>
      </c>
      <c r="K11" s="348"/>
      <c r="L11" s="348"/>
      <c r="M11" s="490"/>
      <c r="N11" s="490"/>
      <c r="O11" s="490"/>
      <c r="P11" s="488"/>
      <c r="Q11" s="488"/>
      <c r="R11" s="488"/>
      <c r="S11" s="488"/>
    </row>
    <row r="12" spans="1:19">
      <c r="A12" s="53" t="s">
        <v>730</v>
      </c>
      <c r="B12" s="54" t="s">
        <v>42</v>
      </c>
      <c r="C12" s="476">
        <v>8.7999999999999995E-2</v>
      </c>
      <c r="D12" s="491">
        <v>0.10100000000000001</v>
      </c>
      <c r="E12" s="491">
        <v>0.17599999999999999</v>
      </c>
      <c r="F12" s="491">
        <v>7.5999999999999998E-2</v>
      </c>
      <c r="G12" s="842">
        <v>-1.9E-2</v>
      </c>
      <c r="L12" s="348"/>
      <c r="M12" s="490"/>
      <c r="N12" s="490"/>
      <c r="O12" s="490"/>
      <c r="P12" s="488"/>
      <c r="Q12" s="488"/>
      <c r="R12" s="488"/>
      <c r="S12" s="488"/>
    </row>
    <row r="13" spans="1:19">
      <c r="A13" s="53" t="s">
        <v>53</v>
      </c>
      <c r="B13" s="54" t="s">
        <v>42</v>
      </c>
      <c r="C13" s="409">
        <v>317.39999999999998</v>
      </c>
      <c r="D13" s="410">
        <v>206.4</v>
      </c>
      <c r="E13" s="410">
        <v>126.6</v>
      </c>
      <c r="F13" s="410">
        <v>135</v>
      </c>
      <c r="G13" s="410">
        <v>124.3</v>
      </c>
      <c r="L13" s="348"/>
      <c r="M13" s="490"/>
      <c r="N13" s="490"/>
      <c r="O13" s="490"/>
      <c r="P13" s="488"/>
      <c r="Q13" s="488"/>
      <c r="R13" s="488"/>
      <c r="S13" s="488"/>
    </row>
    <row r="14" spans="1:19">
      <c r="A14" s="50" t="s">
        <v>54</v>
      </c>
      <c r="B14" s="51" t="s">
        <v>42</v>
      </c>
      <c r="C14" s="405">
        <v>293.39999999999998</v>
      </c>
      <c r="D14" s="406">
        <v>160.19999999999999</v>
      </c>
      <c r="E14" s="406">
        <v>170.6</v>
      </c>
      <c r="F14" s="406">
        <v>59</v>
      </c>
      <c r="G14" s="406">
        <v>-22</v>
      </c>
      <c r="L14" s="348"/>
      <c r="M14" s="490"/>
      <c r="N14" s="490"/>
      <c r="O14" s="490"/>
      <c r="P14" s="488"/>
      <c r="Q14" s="488"/>
      <c r="R14" s="488"/>
      <c r="S14" s="488"/>
    </row>
    <row r="15" spans="1:19">
      <c r="A15" s="53" t="s">
        <v>731</v>
      </c>
      <c r="B15" s="54" t="s">
        <v>50</v>
      </c>
      <c r="C15" s="476">
        <v>6.7000000000000004E-2</v>
      </c>
      <c r="D15" s="491">
        <v>8.4000000000000005E-2</v>
      </c>
      <c r="E15" s="491">
        <v>0.13800000000000001</v>
      </c>
      <c r="F15" s="491">
        <v>5.3999999999999999E-2</v>
      </c>
      <c r="G15" s="842">
        <v>-2.1000000000000001E-2</v>
      </c>
      <c r="L15" s="348"/>
      <c r="M15" s="490"/>
      <c r="N15" s="490"/>
      <c r="O15" s="490"/>
      <c r="P15" s="488"/>
      <c r="Q15" s="488"/>
      <c r="R15" s="488"/>
      <c r="S15" s="488"/>
    </row>
    <row r="16" spans="1:19">
      <c r="A16" s="53" t="s">
        <v>55</v>
      </c>
      <c r="B16" s="54" t="s">
        <v>42</v>
      </c>
      <c r="C16" s="409">
        <v>256</v>
      </c>
      <c r="D16" s="410">
        <v>162.80000000000001</v>
      </c>
      <c r="E16" s="410">
        <v>95.5</v>
      </c>
      <c r="F16" s="410">
        <v>106</v>
      </c>
      <c r="G16" s="410">
        <v>99</v>
      </c>
      <c r="L16" s="348"/>
      <c r="M16" s="490"/>
      <c r="N16" s="490"/>
      <c r="O16" s="490"/>
      <c r="P16" s="488"/>
      <c r="Q16" s="488"/>
      <c r="R16" s="488"/>
      <c r="S16" s="488"/>
    </row>
    <row r="17" spans="1:19">
      <c r="A17" s="53" t="s">
        <v>237</v>
      </c>
      <c r="B17" s="54" t="s">
        <v>42</v>
      </c>
      <c r="C17" s="409">
        <v>521.79999999999995</v>
      </c>
      <c r="D17" s="410">
        <v>234.9</v>
      </c>
      <c r="E17" s="410">
        <v>346.8</v>
      </c>
      <c r="F17" s="410">
        <v>453.2</v>
      </c>
      <c r="G17" s="410">
        <v>418.3</v>
      </c>
      <c r="L17" s="348"/>
      <c r="M17" s="490"/>
      <c r="N17" s="490"/>
      <c r="O17" s="490"/>
      <c r="P17" s="488"/>
      <c r="Q17" s="488"/>
      <c r="R17" s="488"/>
      <c r="S17" s="488"/>
    </row>
    <row r="18" spans="1:19">
      <c r="A18" s="53" t="s">
        <v>56</v>
      </c>
      <c r="B18" s="54" t="s">
        <v>42</v>
      </c>
      <c r="C18" s="409">
        <v>484.1</v>
      </c>
      <c r="D18" s="410">
        <v>299.39999999999998</v>
      </c>
      <c r="E18" s="410">
        <v>309.39999999999998</v>
      </c>
      <c r="F18" s="410">
        <v>189.5</v>
      </c>
      <c r="G18" s="410">
        <v>129.69999999999999</v>
      </c>
      <c r="L18" s="348"/>
      <c r="M18" s="490"/>
      <c r="N18" s="490"/>
      <c r="O18" s="490"/>
      <c r="P18" s="488"/>
      <c r="Q18" s="488"/>
      <c r="R18" s="488"/>
      <c r="S18" s="488"/>
    </row>
    <row r="19" spans="1:19">
      <c r="A19" s="53" t="s">
        <v>732</v>
      </c>
      <c r="B19" s="54" t="s">
        <v>42</v>
      </c>
      <c r="C19" s="409">
        <v>17.3</v>
      </c>
      <c r="D19" s="410">
        <v>-240.6</v>
      </c>
      <c r="E19" s="410">
        <v>5.0999999999999996</v>
      </c>
      <c r="F19" s="410">
        <v>-189.8</v>
      </c>
      <c r="G19" s="410">
        <v>-192.7</v>
      </c>
      <c r="L19" s="348"/>
      <c r="M19" s="490"/>
      <c r="N19" s="490"/>
      <c r="O19" s="490"/>
      <c r="P19" s="488"/>
      <c r="Q19" s="488"/>
      <c r="R19" s="488"/>
      <c r="S19" s="488"/>
    </row>
    <row r="20" spans="1:19">
      <c r="A20" s="53" t="s">
        <v>363</v>
      </c>
      <c r="B20" s="54" t="s">
        <v>50</v>
      </c>
      <c r="C20" s="476">
        <v>0.14699999999999999</v>
      </c>
      <c r="D20" s="491">
        <v>8.6999999999999994E-2</v>
      </c>
      <c r="E20" s="491">
        <v>0.106</v>
      </c>
      <c r="F20" s="491">
        <v>4.3999999999999997E-2</v>
      </c>
      <c r="G20" s="842">
        <v>-1.7000000000000001E-2</v>
      </c>
      <c r="L20" s="348"/>
      <c r="M20" s="490"/>
      <c r="N20" s="490"/>
      <c r="O20" s="490"/>
      <c r="P20" s="488"/>
      <c r="Q20" s="488"/>
      <c r="R20" s="488"/>
      <c r="S20" s="488"/>
    </row>
    <row r="21" spans="1:19">
      <c r="A21" s="53" t="s">
        <v>733</v>
      </c>
      <c r="B21" s="54" t="s">
        <v>50</v>
      </c>
      <c r="C21" s="476">
        <v>0.129</v>
      </c>
      <c r="D21" s="491">
        <v>8.8999999999999996E-2</v>
      </c>
      <c r="E21" s="491">
        <v>0.06</v>
      </c>
      <c r="F21" s="491">
        <v>0.08</v>
      </c>
      <c r="G21" s="491">
        <v>7.4999999999999997E-2</v>
      </c>
      <c r="L21" s="348"/>
      <c r="M21" s="490"/>
      <c r="N21" s="490"/>
      <c r="O21" s="490"/>
      <c r="P21" s="488"/>
      <c r="Q21" s="488"/>
      <c r="R21" s="488"/>
      <c r="S21" s="488"/>
    </row>
    <row r="22" spans="1:19">
      <c r="A22" s="53" t="s">
        <v>60</v>
      </c>
      <c r="B22" s="54" t="s">
        <v>50</v>
      </c>
      <c r="C22" s="476">
        <v>0.13100000000000001</v>
      </c>
      <c r="D22" s="491">
        <v>7.2999999999999995E-2</v>
      </c>
      <c r="E22" s="491">
        <v>9.0999999999999998E-2</v>
      </c>
      <c r="F22" s="491">
        <v>3.7999999999999999E-2</v>
      </c>
      <c r="G22" s="842">
        <v>-1.0999999999999999E-2</v>
      </c>
      <c r="L22" s="348"/>
      <c r="M22" s="490"/>
      <c r="N22" s="490"/>
      <c r="O22" s="490"/>
      <c r="P22" s="488"/>
      <c r="Q22" s="488"/>
      <c r="R22" s="488"/>
      <c r="S22" s="488"/>
    </row>
    <row r="23" spans="1:19">
      <c r="A23" s="53" t="s">
        <v>734</v>
      </c>
      <c r="B23" s="54" t="s">
        <v>50</v>
      </c>
      <c r="C23" s="476">
        <v>0.107</v>
      </c>
      <c r="D23" s="491">
        <v>7.9000000000000001E-2</v>
      </c>
      <c r="E23" s="491">
        <v>5.3999999999999999E-2</v>
      </c>
      <c r="F23" s="491">
        <v>6.2E-2</v>
      </c>
      <c r="G23" s="491">
        <v>6.6000000000000003E-2</v>
      </c>
      <c r="L23" s="348"/>
      <c r="M23" s="490"/>
      <c r="N23" s="490"/>
      <c r="O23" s="490"/>
      <c r="P23" s="488"/>
      <c r="Q23" s="488"/>
      <c r="R23" s="488"/>
      <c r="S23" s="488"/>
    </row>
    <row r="24" spans="1:19">
      <c r="A24" s="53" t="s">
        <v>735</v>
      </c>
      <c r="B24" s="54" t="s">
        <v>50</v>
      </c>
      <c r="C24" s="476">
        <v>6.2E-2</v>
      </c>
      <c r="D24" s="491">
        <v>3.9E-2</v>
      </c>
      <c r="E24" s="491">
        <v>4.8000000000000001E-2</v>
      </c>
      <c r="F24" s="491">
        <v>1.9E-2</v>
      </c>
      <c r="G24" s="842">
        <v>-8.0000000000000002E-3</v>
      </c>
      <c r="L24" s="348"/>
      <c r="M24" s="490"/>
      <c r="N24" s="490"/>
      <c r="O24" s="490"/>
      <c r="P24" s="488"/>
      <c r="Q24" s="488"/>
      <c r="R24" s="488"/>
      <c r="S24" s="488"/>
    </row>
    <row r="25" spans="1:19">
      <c r="A25" s="53" t="s">
        <v>736</v>
      </c>
      <c r="B25" s="54" t="s">
        <v>63</v>
      </c>
      <c r="C25" s="492">
        <v>4.04</v>
      </c>
      <c r="D25" s="493">
        <v>2.16</v>
      </c>
      <c r="E25" s="493">
        <v>2.2999999999999998</v>
      </c>
      <c r="F25" s="493" t="s">
        <v>140</v>
      </c>
      <c r="G25" s="410" t="s">
        <v>140</v>
      </c>
      <c r="L25" s="348"/>
      <c r="M25" s="490"/>
      <c r="N25" s="490"/>
      <c r="O25" s="490"/>
      <c r="P25" s="488"/>
      <c r="Q25" s="488"/>
      <c r="R25" s="488"/>
      <c r="S25" s="488"/>
    </row>
    <row r="26" spans="1:19">
      <c r="A26" s="53" t="s">
        <v>737</v>
      </c>
      <c r="B26" s="54" t="s">
        <v>63</v>
      </c>
      <c r="C26" s="492">
        <v>1.24</v>
      </c>
      <c r="D26" s="493">
        <v>1.19</v>
      </c>
      <c r="E26" s="493">
        <v>1.1399999999999999</v>
      </c>
      <c r="F26" s="493" t="s">
        <v>140</v>
      </c>
      <c r="G26" s="410" t="s">
        <v>140</v>
      </c>
      <c r="L26" s="348"/>
      <c r="M26" s="490"/>
      <c r="N26" s="490"/>
      <c r="O26" s="490"/>
      <c r="P26" s="488"/>
      <c r="Q26" s="488"/>
      <c r="R26" s="488"/>
      <c r="S26" s="488"/>
    </row>
    <row r="27" spans="1:19">
      <c r="A27" s="47"/>
      <c r="B27" s="48"/>
      <c r="C27" s="346">
        <v>44926</v>
      </c>
      <c r="D27" s="794">
        <v>44561</v>
      </c>
      <c r="E27" s="794">
        <v>44196</v>
      </c>
      <c r="F27" s="794">
        <v>43830</v>
      </c>
      <c r="G27" s="794">
        <v>43465</v>
      </c>
      <c r="I27" s="489"/>
      <c r="L27" s="348"/>
      <c r="M27" s="490"/>
      <c r="N27" s="490"/>
      <c r="O27" s="490"/>
      <c r="P27" s="488"/>
      <c r="Q27" s="488"/>
      <c r="R27" s="488"/>
      <c r="S27" s="488"/>
    </row>
    <row r="28" spans="1:19">
      <c r="A28" s="53" t="s">
        <v>65</v>
      </c>
      <c r="B28" s="54" t="s">
        <v>318</v>
      </c>
      <c r="C28" s="409">
        <v>5271.6</v>
      </c>
      <c r="D28" s="410">
        <v>4258.1000000000004</v>
      </c>
      <c r="E28" s="410">
        <v>3920.9</v>
      </c>
      <c r="F28" s="410">
        <v>3198.1</v>
      </c>
      <c r="G28" s="410">
        <v>2853.9</v>
      </c>
      <c r="L28" s="348"/>
      <c r="M28" s="490"/>
      <c r="N28" s="490"/>
      <c r="O28" s="490"/>
      <c r="P28" s="488"/>
      <c r="Q28" s="488"/>
      <c r="R28" s="488"/>
      <c r="S28" s="488"/>
    </row>
    <row r="29" spans="1:19">
      <c r="A29" s="53" t="s">
        <v>66</v>
      </c>
      <c r="B29" s="54" t="s">
        <v>318</v>
      </c>
      <c r="C29" s="409">
        <v>2125.6</v>
      </c>
      <c r="D29" s="410">
        <v>1855.9</v>
      </c>
      <c r="E29" s="410">
        <v>1813.3</v>
      </c>
      <c r="F29" s="410">
        <v>1348.6</v>
      </c>
      <c r="G29" s="410">
        <v>1302.5</v>
      </c>
      <c r="L29" s="348"/>
      <c r="M29" s="490"/>
      <c r="N29" s="490"/>
      <c r="O29" s="490"/>
      <c r="P29" s="488"/>
      <c r="Q29" s="488"/>
      <c r="R29" s="488"/>
      <c r="S29" s="488"/>
    </row>
    <row r="30" spans="1:19">
      <c r="A30" s="53" t="s">
        <v>67</v>
      </c>
      <c r="B30" s="54" t="s">
        <v>318</v>
      </c>
      <c r="C30" s="409">
        <v>986.9</v>
      </c>
      <c r="D30" s="410">
        <v>957.2</v>
      </c>
      <c r="E30" s="410">
        <v>600.29999999999995</v>
      </c>
      <c r="F30" s="410">
        <v>966.5</v>
      </c>
      <c r="G30" s="410">
        <v>736</v>
      </c>
      <c r="L30" s="348"/>
      <c r="M30" s="490"/>
      <c r="N30" s="490"/>
      <c r="O30" s="490"/>
      <c r="P30" s="488"/>
      <c r="Q30" s="488"/>
      <c r="R30" s="488"/>
      <c r="S30" s="488"/>
    </row>
    <row r="31" spans="1:19">
      <c r="A31" s="53" t="s">
        <v>302</v>
      </c>
      <c r="B31" s="54" t="s">
        <v>318</v>
      </c>
      <c r="C31" s="409" t="s">
        <v>319</v>
      </c>
      <c r="D31" s="410" t="s">
        <v>320</v>
      </c>
      <c r="E31" s="410">
        <v>94.4</v>
      </c>
      <c r="F31" s="410">
        <v>52.6</v>
      </c>
      <c r="G31" s="410">
        <v>-19.2</v>
      </c>
      <c r="L31" s="348"/>
      <c r="M31" s="490"/>
      <c r="N31" s="490"/>
      <c r="O31" s="490"/>
      <c r="P31" s="488"/>
      <c r="Q31" s="488"/>
      <c r="R31" s="488"/>
      <c r="S31" s="488"/>
    </row>
    <row r="32" spans="1:19">
      <c r="A32" s="53" t="s">
        <v>738</v>
      </c>
      <c r="B32" s="54" t="s">
        <v>318</v>
      </c>
      <c r="C32" s="476">
        <v>0.10100000000000001</v>
      </c>
      <c r="D32" s="491">
        <v>0.23100000000000001</v>
      </c>
      <c r="E32" s="491">
        <v>7.6999999999999999E-2</v>
      </c>
      <c r="F32" s="491">
        <v>4.8000000000000001E-2</v>
      </c>
      <c r="G32" s="842">
        <v>-1.7999999999999999E-2</v>
      </c>
      <c r="L32" s="348"/>
      <c r="M32" s="490"/>
      <c r="N32" s="490"/>
      <c r="O32" s="490"/>
      <c r="P32" s="488"/>
      <c r="Q32" s="488"/>
      <c r="R32" s="488"/>
      <c r="S32" s="488"/>
    </row>
    <row r="33" spans="1:19">
      <c r="A33" s="53" t="s">
        <v>739</v>
      </c>
      <c r="B33" s="54" t="s">
        <v>318</v>
      </c>
      <c r="C33" s="476">
        <v>0.40300000000000002</v>
      </c>
      <c r="D33" s="491">
        <v>0.436</v>
      </c>
      <c r="E33" s="491">
        <v>0.46</v>
      </c>
      <c r="F33" s="491">
        <v>0.42</v>
      </c>
      <c r="G33" s="491">
        <v>0.46</v>
      </c>
      <c r="L33" s="348"/>
      <c r="M33" s="490"/>
      <c r="N33" s="490"/>
      <c r="O33" s="490"/>
      <c r="P33" s="488"/>
      <c r="Q33" s="488"/>
      <c r="R33" s="488"/>
      <c r="S33" s="488"/>
    </row>
    <row r="34" spans="1:19">
      <c r="A34" s="53" t="s">
        <v>365</v>
      </c>
      <c r="B34" s="54" t="s">
        <v>318</v>
      </c>
      <c r="C34" s="492">
        <v>1.83</v>
      </c>
      <c r="D34" s="493">
        <v>2.79</v>
      </c>
      <c r="E34" s="493">
        <v>1.8</v>
      </c>
      <c r="F34" s="493">
        <v>4.67</v>
      </c>
      <c r="G34" s="493">
        <v>5.07</v>
      </c>
      <c r="L34" s="348"/>
      <c r="M34" s="490"/>
      <c r="N34" s="490"/>
      <c r="O34" s="490"/>
      <c r="P34" s="488"/>
      <c r="Q34" s="488"/>
      <c r="R34" s="488"/>
      <c r="S34" s="488"/>
    </row>
    <row r="35" spans="1:19">
      <c r="A35" s="53" t="s">
        <v>71</v>
      </c>
      <c r="B35" s="54" t="s">
        <v>318</v>
      </c>
      <c r="C35" s="492">
        <v>2.1</v>
      </c>
      <c r="D35" s="493">
        <v>2.88</v>
      </c>
      <c r="E35" s="493">
        <v>2.44</v>
      </c>
      <c r="F35" s="493">
        <v>3.72</v>
      </c>
      <c r="G35" s="493">
        <v>3.33</v>
      </c>
      <c r="L35" s="348"/>
      <c r="M35" s="490"/>
      <c r="N35" s="490"/>
      <c r="O35" s="490"/>
      <c r="P35" s="488"/>
      <c r="Q35" s="488"/>
      <c r="R35" s="488"/>
      <c r="S35" s="488"/>
    </row>
    <row r="36" spans="1:19">
      <c r="A36" s="53" t="s">
        <v>740</v>
      </c>
      <c r="B36" s="54" t="s">
        <v>318</v>
      </c>
      <c r="C36" s="476">
        <v>0.49099999999999999</v>
      </c>
      <c r="D36" s="491">
        <v>0.313</v>
      </c>
      <c r="E36" s="491">
        <v>0.51500000000000001</v>
      </c>
      <c r="F36" s="491">
        <v>0.19600000000000001</v>
      </c>
      <c r="G36" s="491">
        <v>0.17599999999999999</v>
      </c>
      <c r="K36" s="348"/>
      <c r="L36" s="348"/>
      <c r="M36" s="490"/>
      <c r="N36" s="490"/>
      <c r="O36" s="490"/>
      <c r="P36" s="488"/>
      <c r="Q36" s="488"/>
      <c r="R36" s="488"/>
      <c r="S36" s="488"/>
    </row>
    <row r="37" spans="1:19">
      <c r="A37" s="787" t="s">
        <v>741</v>
      </c>
      <c r="B37" s="788" t="s">
        <v>318</v>
      </c>
      <c r="C37" s="789">
        <v>1.87</v>
      </c>
      <c r="D37" s="493">
        <v>1.87</v>
      </c>
      <c r="E37" s="493">
        <v>3.36</v>
      </c>
      <c r="F37" s="493">
        <v>0.78</v>
      </c>
      <c r="G37" s="493">
        <v>1.1599999999999999</v>
      </c>
      <c r="K37" s="348"/>
      <c r="L37" s="348"/>
      <c r="M37" s="490"/>
      <c r="N37" s="490"/>
      <c r="O37" s="490"/>
      <c r="P37" s="488"/>
      <c r="Q37" s="488"/>
      <c r="R37" s="488"/>
      <c r="S37" s="488"/>
    </row>
    <row r="38" spans="1:19">
      <c r="A38" s="790" t="s">
        <v>742</v>
      </c>
      <c r="B38" s="791" t="s">
        <v>318</v>
      </c>
      <c r="C38" s="792">
        <v>0.92</v>
      </c>
      <c r="D38" s="493">
        <v>0.46</v>
      </c>
      <c r="E38" s="493">
        <v>0.34</v>
      </c>
      <c r="F38" s="493">
        <v>0.36</v>
      </c>
      <c r="G38" s="493">
        <v>0.4</v>
      </c>
      <c r="M38" s="489"/>
      <c r="N38" s="489"/>
      <c r="O38" s="489"/>
      <c r="P38" s="488"/>
      <c r="Q38" s="488"/>
      <c r="R38" s="488"/>
      <c r="S38" s="488"/>
    </row>
    <row r="39" spans="1:19">
      <c r="A39" s="649" t="s">
        <v>676</v>
      </c>
      <c r="B39" s="632"/>
    </row>
    <row r="43" spans="1:19">
      <c r="A43" s="872" t="s">
        <v>213</v>
      </c>
      <c r="B43" s="872"/>
      <c r="C43" s="872"/>
      <c r="D43" s="872"/>
    </row>
    <row r="44" spans="1:19">
      <c r="A44" s="47"/>
      <c r="B44" s="47"/>
      <c r="C44" s="47" t="s">
        <v>38</v>
      </c>
      <c r="D44" s="47" t="s">
        <v>93</v>
      </c>
      <c r="E44" s="47" t="s">
        <v>321</v>
      </c>
      <c r="F44" s="47" t="s">
        <v>322</v>
      </c>
      <c r="G44" s="47" t="s">
        <v>323</v>
      </c>
    </row>
    <row r="45" spans="1:19">
      <c r="A45" s="106" t="s">
        <v>214</v>
      </c>
      <c r="B45" s="79"/>
      <c r="C45" s="80"/>
      <c r="D45" s="81"/>
      <c r="E45" s="82"/>
      <c r="F45" s="82"/>
      <c r="G45" s="82"/>
      <c r="P45" s="494"/>
      <c r="Q45" s="494"/>
      <c r="R45" s="494"/>
    </row>
    <row r="46" spans="1:19">
      <c r="A46" s="86" t="s">
        <v>215</v>
      </c>
      <c r="B46" s="107" t="s">
        <v>216</v>
      </c>
      <c r="C46" s="672" t="s">
        <v>752</v>
      </c>
      <c r="D46" s="673" t="s">
        <v>755</v>
      </c>
      <c r="E46" s="168" t="s">
        <v>755</v>
      </c>
      <c r="F46" s="497" t="s">
        <v>756</v>
      </c>
      <c r="G46" s="497" t="s">
        <v>890</v>
      </c>
      <c r="P46" s="494"/>
      <c r="Q46" s="494"/>
      <c r="R46" s="494"/>
    </row>
    <row r="47" spans="1:19">
      <c r="A47" s="108" t="s">
        <v>217</v>
      </c>
      <c r="B47" s="109" t="s">
        <v>216</v>
      </c>
      <c r="C47" s="672" t="s">
        <v>757</v>
      </c>
      <c r="D47" s="675" t="s">
        <v>758</v>
      </c>
      <c r="E47" s="823" t="s">
        <v>760</v>
      </c>
      <c r="F47" s="497" t="s">
        <v>761</v>
      </c>
      <c r="G47" s="497" t="s">
        <v>761</v>
      </c>
      <c r="P47" s="494"/>
      <c r="Q47" s="494"/>
      <c r="R47" s="494"/>
    </row>
    <row r="48" spans="1:19">
      <c r="A48" s="108" t="s">
        <v>218</v>
      </c>
      <c r="B48" s="109" t="s">
        <v>216</v>
      </c>
      <c r="C48" s="672" t="s">
        <v>762</v>
      </c>
      <c r="D48" s="675" t="s">
        <v>764</v>
      </c>
      <c r="E48" s="824" t="s">
        <v>766</v>
      </c>
      <c r="F48" s="825" t="s">
        <v>767</v>
      </c>
      <c r="G48" s="825" t="s">
        <v>891</v>
      </c>
      <c r="P48" s="494"/>
      <c r="Q48" s="494"/>
      <c r="R48" s="494"/>
    </row>
    <row r="49" spans="1:18">
      <c r="A49" s="86" t="s">
        <v>219</v>
      </c>
      <c r="B49" s="107" t="s">
        <v>220</v>
      </c>
      <c r="C49" s="678" t="s">
        <v>892</v>
      </c>
      <c r="D49" s="679" t="s">
        <v>893</v>
      </c>
      <c r="E49" s="679" t="s">
        <v>894</v>
      </c>
      <c r="F49" s="497" t="s">
        <v>894</v>
      </c>
      <c r="G49" s="497" t="s">
        <v>895</v>
      </c>
      <c r="P49" s="494"/>
      <c r="Q49" s="494"/>
      <c r="R49" s="494"/>
    </row>
    <row r="50" spans="1:18">
      <c r="A50" s="86" t="s">
        <v>221</v>
      </c>
      <c r="B50" s="107" t="s">
        <v>220</v>
      </c>
      <c r="C50" s="678" t="s">
        <v>814</v>
      </c>
      <c r="D50" s="826" t="s">
        <v>776</v>
      </c>
      <c r="E50" s="679" t="s">
        <v>772</v>
      </c>
      <c r="F50" s="497" t="s">
        <v>896</v>
      </c>
      <c r="G50" s="497" t="s">
        <v>897</v>
      </c>
      <c r="P50" s="494"/>
      <c r="Q50" s="494"/>
      <c r="R50" s="494"/>
    </row>
    <row r="51" spans="1:18">
      <c r="A51" s="108" t="s">
        <v>324</v>
      </c>
      <c r="B51" s="109" t="s">
        <v>220</v>
      </c>
      <c r="C51" s="678" t="s">
        <v>898</v>
      </c>
      <c r="D51" s="826" t="s">
        <v>899</v>
      </c>
      <c r="E51" s="679" t="s">
        <v>900</v>
      </c>
      <c r="F51" s="497" t="s">
        <v>901</v>
      </c>
      <c r="G51" s="497" t="s">
        <v>902</v>
      </c>
      <c r="P51" s="494"/>
      <c r="Q51" s="494"/>
      <c r="R51" s="494"/>
    </row>
    <row r="52" spans="1:18">
      <c r="A52" s="108" t="s">
        <v>223</v>
      </c>
      <c r="B52" s="109" t="s">
        <v>50</v>
      </c>
      <c r="C52" s="681" t="s">
        <v>903</v>
      </c>
      <c r="D52" s="830" t="s">
        <v>904</v>
      </c>
      <c r="E52" s="827" t="s">
        <v>905</v>
      </c>
      <c r="F52" s="497" t="s">
        <v>906</v>
      </c>
      <c r="G52" s="497" t="s">
        <v>907</v>
      </c>
      <c r="P52" s="494"/>
      <c r="Q52" s="494"/>
      <c r="R52" s="494"/>
    </row>
    <row r="53" spans="1:18">
      <c r="A53" s="86" t="s">
        <v>224</v>
      </c>
      <c r="B53" s="107" t="s">
        <v>220</v>
      </c>
      <c r="C53" s="678" t="s">
        <v>908</v>
      </c>
      <c r="D53" s="679" t="s">
        <v>909</v>
      </c>
      <c r="E53" s="679" t="s">
        <v>910</v>
      </c>
      <c r="F53" s="497" t="s">
        <v>911</v>
      </c>
      <c r="G53" s="497" t="s">
        <v>912</v>
      </c>
      <c r="P53" s="494"/>
      <c r="Q53" s="494"/>
      <c r="R53" s="494"/>
    </row>
    <row r="54" spans="1:18">
      <c r="A54" s="86" t="s">
        <v>225</v>
      </c>
      <c r="B54" s="107" t="s">
        <v>226</v>
      </c>
      <c r="C54" s="678" t="s">
        <v>913</v>
      </c>
      <c r="D54" s="826" t="s">
        <v>914</v>
      </c>
      <c r="E54" s="679" t="s">
        <v>915</v>
      </c>
      <c r="F54" s="497" t="s">
        <v>916</v>
      </c>
      <c r="G54" s="497" t="s">
        <v>917</v>
      </c>
      <c r="P54" s="494"/>
      <c r="Q54" s="494"/>
      <c r="R54" s="494"/>
    </row>
    <row r="55" spans="1:18" ht="15.75" thickBot="1">
      <c r="A55" s="93" t="s">
        <v>227</v>
      </c>
      <c r="B55" s="389" t="s">
        <v>228</v>
      </c>
      <c r="C55" s="684" t="s">
        <v>918</v>
      </c>
      <c r="D55" s="685" t="s">
        <v>919</v>
      </c>
      <c r="E55" s="692" t="s">
        <v>920</v>
      </c>
      <c r="F55" s="828" t="s">
        <v>921</v>
      </c>
      <c r="G55" s="828" t="s">
        <v>922</v>
      </c>
      <c r="P55" s="494"/>
      <c r="Q55" s="494"/>
      <c r="R55" s="494"/>
    </row>
    <row r="56" spans="1:18">
      <c r="A56" s="106" t="s">
        <v>229</v>
      </c>
      <c r="B56" s="79"/>
      <c r="C56" s="561"/>
      <c r="D56" s="560"/>
      <c r="E56" s="560"/>
      <c r="F56" s="829"/>
      <c r="G56" s="829"/>
      <c r="P56" s="494"/>
      <c r="Q56" s="494"/>
      <c r="R56" s="494"/>
    </row>
    <row r="57" spans="1:18">
      <c r="A57" s="86" t="s">
        <v>215</v>
      </c>
      <c r="B57" s="107" t="s">
        <v>216</v>
      </c>
      <c r="C57" s="672" t="s">
        <v>838</v>
      </c>
      <c r="D57" s="673" t="s">
        <v>839</v>
      </c>
      <c r="E57" s="168" t="s">
        <v>839</v>
      </c>
      <c r="F57" s="825" t="s">
        <v>839</v>
      </c>
      <c r="G57" s="825" t="s">
        <v>839</v>
      </c>
      <c r="P57" s="494"/>
      <c r="Q57" s="494"/>
      <c r="R57" s="494"/>
    </row>
    <row r="58" spans="1:18">
      <c r="A58" s="108" t="s">
        <v>217</v>
      </c>
      <c r="B58" s="109" t="s">
        <v>216</v>
      </c>
      <c r="C58" s="672" t="s">
        <v>840</v>
      </c>
      <c r="D58" s="675" t="s">
        <v>841</v>
      </c>
      <c r="E58" s="823" t="s">
        <v>842</v>
      </c>
      <c r="F58" s="825" t="s">
        <v>843</v>
      </c>
      <c r="G58" s="825" t="s">
        <v>843</v>
      </c>
      <c r="P58" s="494"/>
      <c r="Q58" s="494"/>
      <c r="R58" s="494"/>
    </row>
    <row r="59" spans="1:18">
      <c r="A59" s="108" t="s">
        <v>218</v>
      </c>
      <c r="B59" s="109" t="s">
        <v>216</v>
      </c>
      <c r="C59" s="672" t="s">
        <v>844</v>
      </c>
      <c r="D59" s="675" t="s">
        <v>844</v>
      </c>
      <c r="E59" s="824" t="s">
        <v>845</v>
      </c>
      <c r="F59" s="825" t="s">
        <v>846</v>
      </c>
      <c r="G59" s="825" t="s">
        <v>846</v>
      </c>
      <c r="P59" s="494"/>
      <c r="Q59" s="494"/>
      <c r="R59" s="494"/>
    </row>
    <row r="60" spans="1:18" ht="15.75" thickBot="1">
      <c r="A60" s="93" t="s">
        <v>325</v>
      </c>
      <c r="B60" s="389" t="s">
        <v>220</v>
      </c>
      <c r="C60" s="684" t="s">
        <v>923</v>
      </c>
      <c r="D60" s="692" t="s">
        <v>924</v>
      </c>
      <c r="E60" s="692" t="s">
        <v>795</v>
      </c>
      <c r="F60" s="828" t="s">
        <v>854</v>
      </c>
      <c r="G60" s="828" t="s">
        <v>885</v>
      </c>
      <c r="P60" s="494"/>
      <c r="Q60" s="494"/>
      <c r="R60" s="494"/>
    </row>
    <row r="61" spans="1:18">
      <c r="A61" s="106" t="s">
        <v>232</v>
      </c>
      <c r="B61" s="79"/>
      <c r="C61" s="561"/>
      <c r="D61" s="560"/>
      <c r="E61" s="560"/>
      <c r="F61" s="829"/>
      <c r="G61" s="829"/>
      <c r="P61" s="494"/>
      <c r="Q61" s="494"/>
      <c r="R61" s="494"/>
    </row>
    <row r="62" spans="1:18">
      <c r="A62" s="86" t="s">
        <v>233</v>
      </c>
      <c r="B62" s="107" t="s">
        <v>220</v>
      </c>
      <c r="C62" s="678" t="s">
        <v>925</v>
      </c>
      <c r="D62" s="679" t="s">
        <v>926</v>
      </c>
      <c r="E62" s="679" t="s">
        <v>927</v>
      </c>
      <c r="F62" s="497" t="s">
        <v>928</v>
      </c>
      <c r="G62" s="497" t="s">
        <v>929</v>
      </c>
      <c r="P62" s="494"/>
      <c r="Q62" s="494"/>
      <c r="R62" s="494"/>
    </row>
    <row r="63" spans="1:18">
      <c r="A63" s="86" t="s">
        <v>234</v>
      </c>
      <c r="B63" s="107" t="s">
        <v>220</v>
      </c>
      <c r="C63" s="678" t="s">
        <v>930</v>
      </c>
      <c r="D63" s="679" t="s">
        <v>931</v>
      </c>
      <c r="E63" s="679" t="s">
        <v>932</v>
      </c>
      <c r="F63" s="497" t="s">
        <v>933</v>
      </c>
      <c r="G63" s="497" t="s">
        <v>934</v>
      </c>
      <c r="P63" s="494"/>
      <c r="Q63" s="494"/>
      <c r="R63" s="494"/>
    </row>
    <row r="64" spans="1:18">
      <c r="A64" s="796" t="s">
        <v>225</v>
      </c>
      <c r="B64" s="107" t="s">
        <v>226</v>
      </c>
      <c r="C64" s="689" t="s">
        <v>881</v>
      </c>
      <c r="D64" s="690" t="s">
        <v>935</v>
      </c>
      <c r="E64" s="690" t="s">
        <v>936</v>
      </c>
      <c r="F64" s="497" t="s">
        <v>937</v>
      </c>
      <c r="G64" s="497" t="s">
        <v>935</v>
      </c>
      <c r="P64" s="494"/>
      <c r="Q64" s="494"/>
      <c r="R64" s="494"/>
    </row>
    <row r="65" spans="1:19">
      <c r="A65" s="86" t="s">
        <v>227</v>
      </c>
      <c r="B65" s="107" t="s">
        <v>228</v>
      </c>
      <c r="C65" s="678" t="s">
        <v>790</v>
      </c>
      <c r="D65" s="679" t="s">
        <v>938</v>
      </c>
      <c r="E65" s="679" t="s">
        <v>939</v>
      </c>
      <c r="F65" s="497" t="s">
        <v>900</v>
      </c>
      <c r="G65" s="497" t="s">
        <v>888</v>
      </c>
    </row>
    <row r="66" spans="1:19">
      <c r="A66" s="649" t="s">
        <v>326</v>
      </c>
    </row>
    <row r="67" spans="1:19">
      <c r="Q67" s="488"/>
      <c r="R67" s="488"/>
      <c r="S67" s="488"/>
    </row>
    <row r="68" spans="1:19">
      <c r="Q68" s="488"/>
      <c r="R68" s="488"/>
      <c r="S68" s="488"/>
    </row>
    <row r="69" spans="1:19">
      <c r="Q69" s="488"/>
      <c r="R69" s="488"/>
      <c r="S69" s="488"/>
    </row>
    <row r="70" spans="1:19">
      <c r="Q70" s="488"/>
      <c r="R70" s="488"/>
      <c r="S70" s="488"/>
    </row>
    <row r="71" spans="1:19">
      <c r="Q71" s="488"/>
      <c r="R71" s="488"/>
      <c r="S71" s="488"/>
    </row>
    <row r="72" spans="1:19">
      <c r="Q72" s="488"/>
      <c r="R72" s="488"/>
      <c r="S72" s="488"/>
    </row>
    <row r="73" spans="1:19">
      <c r="Q73" s="488"/>
      <c r="R73" s="488"/>
      <c r="S73" s="488"/>
    </row>
    <row r="74" spans="1:19">
      <c r="Q74" s="488"/>
      <c r="R74" s="488"/>
      <c r="S74" s="488"/>
    </row>
    <row r="75" spans="1:19">
      <c r="Q75" s="488"/>
      <c r="R75" s="488"/>
      <c r="S75" s="488"/>
    </row>
    <row r="76" spans="1:19">
      <c r="Q76" s="488"/>
      <c r="R76" s="488"/>
      <c r="S76" s="488"/>
    </row>
    <row r="77" spans="1:19">
      <c r="Q77" s="488"/>
      <c r="R77" s="488"/>
      <c r="S77" s="488"/>
    </row>
    <row r="78" spans="1:19">
      <c r="Q78" s="488"/>
      <c r="R78" s="488"/>
      <c r="S78" s="488"/>
    </row>
    <row r="79" spans="1:19">
      <c r="Q79" s="488"/>
      <c r="R79" s="488"/>
      <c r="S79" s="488"/>
    </row>
    <row r="80" spans="1:19">
      <c r="Q80" s="488"/>
      <c r="R80" s="488"/>
      <c r="S80" s="488"/>
    </row>
    <row r="81" spans="17:19">
      <c r="Q81" s="488"/>
      <c r="R81" s="488"/>
      <c r="S81" s="488"/>
    </row>
    <row r="82" spans="17:19">
      <c r="Q82" s="488"/>
      <c r="R82" s="488"/>
      <c r="S82" s="488"/>
    </row>
    <row r="83" spans="17:19">
      <c r="Q83" s="488"/>
      <c r="R83" s="488"/>
      <c r="S83" s="488"/>
    </row>
    <row r="84" spans="17:19">
      <c r="Q84" s="488"/>
      <c r="R84" s="488"/>
      <c r="S84" s="488"/>
    </row>
    <row r="85" spans="17:19">
      <c r="Q85" s="488"/>
      <c r="R85" s="488"/>
      <c r="S85" s="488"/>
    </row>
    <row r="86" spans="17:19">
      <c r="Q86" s="488"/>
      <c r="R86" s="488"/>
      <c r="S86" s="488"/>
    </row>
    <row r="87" spans="17:19">
      <c r="Q87" s="488"/>
      <c r="R87" s="488"/>
      <c r="S87" s="488"/>
    </row>
    <row r="88" spans="17:19">
      <c r="Q88" s="488"/>
      <c r="R88" s="488"/>
      <c r="S88" s="488"/>
    </row>
    <row r="89" spans="17:19">
      <c r="Q89" s="488"/>
      <c r="R89" s="488"/>
      <c r="S89" s="488"/>
    </row>
    <row r="90" spans="17:19">
      <c r="Q90" s="488"/>
      <c r="R90" s="488"/>
      <c r="S90" s="488"/>
    </row>
    <row r="91" spans="17:19">
      <c r="Q91" s="488"/>
      <c r="R91" s="488"/>
      <c r="S91" s="488"/>
    </row>
    <row r="92" spans="17:19">
      <c r="Q92" s="488"/>
      <c r="R92" s="488"/>
      <c r="S92" s="488"/>
    </row>
    <row r="93" spans="17:19">
      <c r="Q93" s="488"/>
      <c r="R93" s="488"/>
      <c r="S93" s="488"/>
    </row>
    <row r="94" spans="17:19">
      <c r="Q94" s="488"/>
      <c r="R94" s="488"/>
      <c r="S94" s="488"/>
    </row>
    <row r="95" spans="17:19">
      <c r="Q95" s="488"/>
      <c r="R95" s="488"/>
      <c r="S95" s="488"/>
    </row>
    <row r="96" spans="17:19">
      <c r="Q96" s="488"/>
      <c r="R96" s="488"/>
      <c r="S96" s="488"/>
    </row>
    <row r="97" spans="17:19">
      <c r="Q97" s="488"/>
      <c r="R97" s="488"/>
      <c r="S97" s="488"/>
    </row>
    <row r="98" spans="17:19">
      <c r="Q98" s="488"/>
      <c r="R98" s="488"/>
      <c r="S98" s="488"/>
    </row>
    <row r="99" spans="17:19">
      <c r="Q99" s="488"/>
      <c r="R99" s="488"/>
      <c r="S99" s="488"/>
    </row>
    <row r="100" spans="17:19">
      <c r="Q100" s="488"/>
      <c r="R100" s="488"/>
      <c r="S100" s="488"/>
    </row>
    <row r="101" spans="17:19">
      <c r="Q101" s="488"/>
      <c r="R101" s="488"/>
      <c r="S101" s="488"/>
    </row>
    <row r="102" spans="17:19">
      <c r="Q102" s="488"/>
      <c r="R102" s="488"/>
      <c r="S102" s="488"/>
    </row>
    <row r="103" spans="17:19">
      <c r="Q103" s="488"/>
      <c r="R103" s="488"/>
      <c r="S103" s="488"/>
    </row>
    <row r="104" spans="17:19">
      <c r="Q104" s="488"/>
      <c r="R104" s="488"/>
      <c r="S104" s="488"/>
    </row>
    <row r="105" spans="17:19">
      <c r="Q105" s="488"/>
      <c r="R105" s="488"/>
      <c r="S105" s="488"/>
    </row>
    <row r="106" spans="17:19">
      <c r="Q106" s="488"/>
      <c r="R106" s="488"/>
      <c r="S106" s="488"/>
    </row>
    <row r="107" spans="17:19">
      <c r="Q107" s="488"/>
      <c r="R107" s="488"/>
      <c r="S107" s="488"/>
    </row>
    <row r="108" spans="17:19">
      <c r="Q108" s="488"/>
      <c r="R108" s="488"/>
      <c r="S108" s="488"/>
    </row>
    <row r="109" spans="17:19">
      <c r="Q109" s="488"/>
      <c r="R109" s="488"/>
      <c r="S109" s="488"/>
    </row>
  </sheetData>
  <mergeCells count="3">
    <mergeCell ref="A43:D43"/>
    <mergeCell ref="A2:C2"/>
    <mergeCell ref="D2:F2"/>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2D800-4ED4-4492-87D0-79D3BAAECE7E}">
  <dimension ref="A1:F90"/>
  <sheetViews>
    <sheetView showGridLines="0" zoomScale="80" zoomScaleNormal="80" workbookViewId="0"/>
  </sheetViews>
  <sheetFormatPr defaultRowHeight="15"/>
  <cols>
    <col min="1" max="1" width="62.5703125" customWidth="1"/>
    <col min="3" max="4" width="17.42578125" customWidth="1"/>
    <col min="5" max="5" width="10.42578125" customWidth="1"/>
    <col min="6" max="6" width="10.5703125" customWidth="1"/>
  </cols>
  <sheetData>
    <row r="1" spans="1:6" ht="39.950000000000003" customHeight="1">
      <c r="A1" s="105" t="s">
        <v>37</v>
      </c>
    </row>
    <row r="2" spans="1:6" ht="39.950000000000003" customHeight="1" thickBot="1">
      <c r="A2" s="870" t="s">
        <v>744</v>
      </c>
      <c r="B2" s="870"/>
      <c r="C2" s="870"/>
    </row>
    <row r="3" spans="1:6">
      <c r="A3" s="45"/>
      <c r="B3" s="28"/>
      <c r="C3" s="28"/>
      <c r="D3" s="28"/>
      <c r="E3" s="3"/>
      <c r="F3" s="3"/>
    </row>
    <row r="4" spans="1:6">
      <c r="A4" s="45" t="s">
        <v>727</v>
      </c>
      <c r="B4" s="28"/>
      <c r="C4" s="28"/>
      <c r="D4" s="28"/>
      <c r="E4" s="3"/>
      <c r="F4" s="3"/>
    </row>
    <row r="5" spans="1:6">
      <c r="A5" s="47"/>
      <c r="B5" s="48"/>
      <c r="C5" s="47" t="s">
        <v>328</v>
      </c>
      <c r="D5" s="639" t="s">
        <v>341</v>
      </c>
      <c r="E5" s="65" t="s">
        <v>39</v>
      </c>
      <c r="F5" s="65" t="s">
        <v>76</v>
      </c>
    </row>
    <row r="6" spans="1:6">
      <c r="A6" s="50" t="s">
        <v>41</v>
      </c>
      <c r="B6" s="51" t="s">
        <v>42</v>
      </c>
      <c r="C6" s="405">
        <v>1359.1</v>
      </c>
      <c r="D6" s="406">
        <v>733.2</v>
      </c>
      <c r="E6" s="407">
        <v>625.89999999999986</v>
      </c>
      <c r="F6" s="408">
        <v>0.85365521003818856</v>
      </c>
    </row>
    <row r="7" spans="1:6">
      <c r="A7" s="53" t="s">
        <v>329</v>
      </c>
      <c r="B7" s="54" t="s">
        <v>42</v>
      </c>
      <c r="C7" s="409">
        <v>206.2</v>
      </c>
      <c r="D7" s="410">
        <v>88</v>
      </c>
      <c r="E7" s="411">
        <v>118.19999999999999</v>
      </c>
      <c r="F7" s="412">
        <v>1.343181818181818</v>
      </c>
    </row>
    <row r="8" spans="1:6">
      <c r="A8" s="53" t="s">
        <v>330</v>
      </c>
      <c r="B8" s="54" t="s">
        <v>42</v>
      </c>
      <c r="C8" s="409">
        <v>112.1</v>
      </c>
      <c r="D8" s="863">
        <v>111.79999999999998</v>
      </c>
      <c r="E8" s="411">
        <f>C8-D8</f>
        <v>0.30000000000001137</v>
      </c>
      <c r="F8" s="412">
        <f>E8/D8</f>
        <v>2.6833631484795297E-3</v>
      </c>
    </row>
    <row r="9" spans="1:6">
      <c r="A9" s="53" t="s">
        <v>331</v>
      </c>
      <c r="B9" s="54" t="s">
        <v>50</v>
      </c>
      <c r="C9" s="413">
        <v>8.8999999999999996E-2</v>
      </c>
      <c r="D9" s="414">
        <v>0.153</v>
      </c>
      <c r="E9" s="411" t="s">
        <v>51</v>
      </c>
      <c r="F9" s="412" t="s">
        <v>995</v>
      </c>
    </row>
    <row r="10" spans="1:6">
      <c r="A10" s="53" t="s">
        <v>332</v>
      </c>
      <c r="B10" s="54" t="s">
        <v>42</v>
      </c>
      <c r="C10" s="409">
        <v>162.6</v>
      </c>
      <c r="D10" s="410">
        <v>29.5</v>
      </c>
      <c r="E10" s="411">
        <v>133.1</v>
      </c>
      <c r="F10" s="412" t="s">
        <v>51</v>
      </c>
    </row>
    <row r="11" spans="1:6">
      <c r="A11" s="53" t="s">
        <v>333</v>
      </c>
      <c r="B11" s="54" t="s">
        <v>42</v>
      </c>
      <c r="C11" s="409">
        <v>68.5</v>
      </c>
      <c r="D11" s="863">
        <v>78.000000000000028</v>
      </c>
      <c r="E11" s="411">
        <f>C11-D11</f>
        <v>-9.5000000000000284</v>
      </c>
      <c r="F11" s="412">
        <f>E11/D11</f>
        <v>-0.12179487179487211</v>
      </c>
    </row>
    <row r="12" spans="1:6">
      <c r="A12" s="53" t="s">
        <v>54</v>
      </c>
      <c r="B12" s="54" t="s">
        <v>42</v>
      </c>
      <c r="C12" s="409">
        <v>108.6</v>
      </c>
      <c r="D12" s="410">
        <v>47.9</v>
      </c>
      <c r="E12" s="411">
        <v>60.699999999999996</v>
      </c>
      <c r="F12" s="412">
        <v>1.2672233820459289</v>
      </c>
    </row>
    <row r="13" spans="1:6">
      <c r="A13" s="53" t="s">
        <v>334</v>
      </c>
      <c r="B13" s="54" t="s">
        <v>42</v>
      </c>
      <c r="C13" s="409">
        <v>53.3</v>
      </c>
      <c r="D13" s="863">
        <v>67.599999999999994</v>
      </c>
      <c r="E13" s="411">
        <v>-14.299999999999997</v>
      </c>
      <c r="F13" s="412">
        <v>-0.21153846153846151</v>
      </c>
    </row>
    <row r="14" spans="1:6">
      <c r="A14" s="53" t="s">
        <v>335</v>
      </c>
      <c r="B14" s="54" t="s">
        <v>42</v>
      </c>
      <c r="C14" s="409">
        <v>154</v>
      </c>
      <c r="D14" s="410">
        <v>103.1</v>
      </c>
      <c r="E14" s="411">
        <v>50.900000000000006</v>
      </c>
      <c r="F14" s="412">
        <v>0.49369544131910775</v>
      </c>
    </row>
    <row r="15" spans="1:6">
      <c r="A15" s="53" t="s">
        <v>336</v>
      </c>
      <c r="B15" s="54" t="s">
        <v>42</v>
      </c>
      <c r="C15" s="409">
        <v>197.2</v>
      </c>
      <c r="D15" s="410">
        <v>82.9</v>
      </c>
      <c r="E15" s="411">
        <v>114.29999999999998</v>
      </c>
      <c r="F15" s="412">
        <v>1.3787696019300359</v>
      </c>
    </row>
    <row r="16" spans="1:6">
      <c r="A16" s="53" t="s">
        <v>337</v>
      </c>
      <c r="B16" s="54" t="s">
        <v>42</v>
      </c>
      <c r="C16" s="409">
        <v>643.9</v>
      </c>
      <c r="D16" s="410">
        <v>-279.3</v>
      </c>
      <c r="E16" s="411">
        <v>923.2</v>
      </c>
      <c r="F16" s="412" t="s">
        <v>51</v>
      </c>
    </row>
    <row r="17" spans="1:6">
      <c r="A17" s="415" t="s">
        <v>745</v>
      </c>
      <c r="B17" s="416"/>
      <c r="C17" s="3"/>
      <c r="D17" s="3"/>
      <c r="E17" s="3"/>
      <c r="F17" s="3"/>
    </row>
    <row r="20" spans="1:6" ht="15.75" thickBot="1">
      <c r="A20" s="875" t="s">
        <v>213</v>
      </c>
      <c r="B20" s="875"/>
      <c r="C20" s="875"/>
      <c r="D20" s="875"/>
      <c r="E20" s="875"/>
      <c r="F20" s="875"/>
    </row>
    <row r="21" spans="1:6">
      <c r="A21" s="47"/>
      <c r="B21" s="49"/>
      <c r="C21" s="49" t="s">
        <v>328</v>
      </c>
      <c r="D21" s="49" t="s">
        <v>338</v>
      </c>
      <c r="E21" s="49" t="s">
        <v>75</v>
      </c>
      <c r="F21" s="49" t="s">
        <v>261</v>
      </c>
    </row>
    <row r="22" spans="1:6">
      <c r="A22" s="106" t="s">
        <v>214</v>
      </c>
      <c r="B22" s="79"/>
      <c r="C22" s="445"/>
      <c r="D22" s="446"/>
      <c r="E22" s="419"/>
      <c r="F22" s="446"/>
    </row>
    <row r="23" spans="1:6">
      <c r="A23" s="86" t="s">
        <v>215</v>
      </c>
      <c r="B23" s="107" t="s">
        <v>216</v>
      </c>
      <c r="C23" s="797">
        <v>1568.0300000000002</v>
      </c>
      <c r="D23" s="798">
        <v>1350.0300000000002</v>
      </c>
      <c r="E23" s="799">
        <v>218</v>
      </c>
      <c r="F23" s="800">
        <v>0.1614778930838574</v>
      </c>
    </row>
    <row r="24" spans="1:6">
      <c r="A24" s="108" t="s">
        <v>217</v>
      </c>
      <c r="B24" s="109" t="s">
        <v>216</v>
      </c>
      <c r="C24" s="797">
        <v>1215.0300000000002</v>
      </c>
      <c r="D24" s="675">
        <v>1214.0300000000002</v>
      </c>
      <c r="E24" s="676">
        <v>1</v>
      </c>
      <c r="F24" s="800">
        <v>8.2370287389932351E-4</v>
      </c>
    </row>
    <row r="25" spans="1:6">
      <c r="A25" s="108" t="s">
        <v>218</v>
      </c>
      <c r="B25" s="109" t="s">
        <v>216</v>
      </c>
      <c r="C25" s="797">
        <v>353</v>
      </c>
      <c r="D25" s="675">
        <v>136</v>
      </c>
      <c r="E25" s="677">
        <v>217</v>
      </c>
      <c r="F25" s="800">
        <v>1.5955882352941178</v>
      </c>
    </row>
    <row r="26" spans="1:6">
      <c r="A26" s="86" t="s">
        <v>219</v>
      </c>
      <c r="B26" s="107" t="s">
        <v>220</v>
      </c>
      <c r="C26" s="801">
        <v>2.5103355080000003</v>
      </c>
      <c r="D26" s="802">
        <v>2.7663635734000001</v>
      </c>
      <c r="E26" s="803">
        <v>-0.25602806539999978</v>
      </c>
      <c r="F26" s="800">
        <v>-9.2550403664160563E-2</v>
      </c>
    </row>
    <row r="27" spans="1:6">
      <c r="A27" s="86" t="s">
        <v>221</v>
      </c>
      <c r="B27" s="107" t="s">
        <v>220</v>
      </c>
      <c r="C27" s="801">
        <v>0.54233960699999995</v>
      </c>
      <c r="D27" s="802">
        <v>0.58673702800000005</v>
      </c>
      <c r="E27" s="803">
        <v>-4.4397421000000103E-2</v>
      </c>
      <c r="F27" s="800">
        <v>-7.5668346944689713E-2</v>
      </c>
    </row>
    <row r="28" spans="1:6">
      <c r="A28" s="108" t="s">
        <v>339</v>
      </c>
      <c r="B28" s="109" t="s">
        <v>220</v>
      </c>
      <c r="C28" s="801">
        <v>0.40565600699999999</v>
      </c>
      <c r="D28" s="802">
        <v>0.49340342800000009</v>
      </c>
      <c r="E28" s="803">
        <v>-8.7747421000000103E-2</v>
      </c>
      <c r="F28" s="800">
        <v>-0.17784112557888443</v>
      </c>
    </row>
    <row r="29" spans="1:6">
      <c r="A29" s="108" t="s">
        <v>223</v>
      </c>
      <c r="B29" s="109" t="s">
        <v>50</v>
      </c>
      <c r="C29" s="681">
        <v>0.74797415081653817</v>
      </c>
      <c r="D29" s="682">
        <v>0.84092771455358029</v>
      </c>
      <c r="E29" s="804" t="s">
        <v>962</v>
      </c>
      <c r="F29" s="800" t="s">
        <v>51</v>
      </c>
    </row>
    <row r="30" spans="1:6">
      <c r="A30" s="86" t="s">
        <v>340</v>
      </c>
      <c r="B30" s="107" t="s">
        <v>220</v>
      </c>
      <c r="C30" s="801">
        <v>1.9051672600999998</v>
      </c>
      <c r="D30" s="802">
        <v>1.9696901105</v>
      </c>
      <c r="E30" s="803">
        <v>-6.4522850400000165E-2</v>
      </c>
      <c r="F30" s="800">
        <v>-3.2757868893204312E-2</v>
      </c>
    </row>
    <row r="31" spans="1:6">
      <c r="A31" s="86" t="s">
        <v>225</v>
      </c>
      <c r="B31" s="107" t="s">
        <v>226</v>
      </c>
      <c r="C31" s="801">
        <v>0.30940000000000001</v>
      </c>
      <c r="D31" s="802">
        <v>0.34799999999999998</v>
      </c>
      <c r="E31" s="803">
        <v>-3.8599999999999968E-2</v>
      </c>
      <c r="F31" s="800">
        <v>-0.11091954022988493</v>
      </c>
    </row>
    <row r="32" spans="1:6" ht="15.75" thickBot="1">
      <c r="A32" s="93" t="s">
        <v>227</v>
      </c>
      <c r="B32" s="389" t="s">
        <v>228</v>
      </c>
      <c r="C32" s="805">
        <v>34.151399999999995</v>
      </c>
      <c r="D32" s="815">
        <v>28.64</v>
      </c>
      <c r="E32" s="806">
        <v>5.5113999999999947</v>
      </c>
      <c r="F32" s="807">
        <v>0.19243715083798874</v>
      </c>
    </row>
    <row r="33" spans="1:6">
      <c r="A33" s="106" t="s">
        <v>229</v>
      </c>
      <c r="B33" s="79"/>
      <c r="C33" s="808"/>
      <c r="D33" s="809"/>
      <c r="E33" s="810"/>
      <c r="F33" s="811"/>
    </row>
    <row r="34" spans="1:6">
      <c r="A34" s="86" t="s">
        <v>215</v>
      </c>
      <c r="B34" s="107" t="s">
        <v>216</v>
      </c>
      <c r="C34" s="797">
        <v>349</v>
      </c>
      <c r="D34" s="798">
        <v>339</v>
      </c>
      <c r="E34" s="799">
        <v>10</v>
      </c>
      <c r="F34" s="800">
        <v>2.9498525073746285E-2</v>
      </c>
    </row>
    <row r="35" spans="1:6">
      <c r="A35" s="108" t="s">
        <v>217</v>
      </c>
      <c r="B35" s="109" t="s">
        <v>216</v>
      </c>
      <c r="C35" s="797">
        <v>180</v>
      </c>
      <c r="D35" s="675">
        <v>170</v>
      </c>
      <c r="E35" s="676">
        <v>10</v>
      </c>
      <c r="F35" s="800">
        <v>5.8823529411764719E-2</v>
      </c>
    </row>
    <row r="36" spans="1:6">
      <c r="A36" s="108" t="s">
        <v>218</v>
      </c>
      <c r="B36" s="109" t="s">
        <v>216</v>
      </c>
      <c r="C36" s="797">
        <v>169</v>
      </c>
      <c r="D36" s="675">
        <v>169</v>
      </c>
      <c r="E36" s="677">
        <v>0</v>
      </c>
      <c r="F36" s="800">
        <v>0</v>
      </c>
    </row>
    <row r="37" spans="1:6" ht="15.75" thickBot="1">
      <c r="A37" s="93" t="s">
        <v>231</v>
      </c>
      <c r="B37" s="389" t="s">
        <v>220</v>
      </c>
      <c r="C37" s="805">
        <v>0.24510331649999997</v>
      </c>
      <c r="D37" s="815">
        <v>0.28206392000000002</v>
      </c>
      <c r="E37" s="806">
        <v>-3.696060350000005E-2</v>
      </c>
      <c r="F37" s="807">
        <v>-0.13103626830400728</v>
      </c>
    </row>
    <row r="38" spans="1:6">
      <c r="A38" s="106" t="s">
        <v>232</v>
      </c>
      <c r="B38" s="79"/>
      <c r="C38" s="808"/>
      <c r="D38" s="809"/>
      <c r="E38" s="810"/>
      <c r="F38" s="811"/>
    </row>
    <row r="39" spans="1:6">
      <c r="A39" s="86" t="s">
        <v>233</v>
      </c>
      <c r="B39" s="107" t="s">
        <v>220</v>
      </c>
      <c r="C39" s="801">
        <v>2.0230467829999998</v>
      </c>
      <c r="D39" s="802">
        <v>2.7392976170000001</v>
      </c>
      <c r="E39" s="803">
        <v>-0.71625083400000022</v>
      </c>
      <c r="F39" s="800">
        <v>-0.26147244080196641</v>
      </c>
    </row>
    <row r="40" spans="1:6">
      <c r="A40" s="86" t="s">
        <v>234</v>
      </c>
      <c r="B40" s="107" t="s">
        <v>220</v>
      </c>
      <c r="C40" s="801">
        <v>3.8345499273100003</v>
      </c>
      <c r="D40" s="802">
        <v>2.8507987249900002</v>
      </c>
      <c r="E40" s="803">
        <v>0.98375120232000013</v>
      </c>
      <c r="F40" s="800">
        <v>0.34507915051893079</v>
      </c>
    </row>
    <row r="41" spans="1:6">
      <c r="A41" s="86" t="s">
        <v>225</v>
      </c>
      <c r="B41" s="107" t="s">
        <v>226</v>
      </c>
      <c r="C41" s="812">
        <v>6.3299999999999999E-4</v>
      </c>
      <c r="D41" s="813">
        <v>1.3874999999999998E-3</v>
      </c>
      <c r="E41" s="814">
        <v>-7.5449999999999985E-4</v>
      </c>
      <c r="F41" s="800">
        <v>-0.54378378378378378</v>
      </c>
    </row>
    <row r="42" spans="1:6" ht="12.6" customHeight="1">
      <c r="A42" s="86" t="s">
        <v>227</v>
      </c>
      <c r="B42" s="107" t="s">
        <v>228</v>
      </c>
      <c r="C42" s="801">
        <v>4.2921000000000001E-2</v>
      </c>
      <c r="D42" s="802">
        <v>9.9131799999999992E-2</v>
      </c>
      <c r="E42" s="803">
        <v>-5.6210799999999991E-2</v>
      </c>
      <c r="F42" s="800">
        <v>-0.56703096281919629</v>
      </c>
    </row>
    <row r="43" spans="1:6">
      <c r="A43" s="321"/>
    </row>
    <row r="44" spans="1:6">
      <c r="A44" s="362"/>
    </row>
    <row r="46" spans="1:6">
      <c r="A46" s="420" t="s">
        <v>45</v>
      </c>
      <c r="B46" s="49"/>
      <c r="C46" s="49" t="s">
        <v>328</v>
      </c>
      <c r="D46" s="49" t="s">
        <v>341</v>
      </c>
      <c r="E46" s="68" t="s">
        <v>75</v>
      </c>
      <c r="F46" s="68" t="s">
        <v>261</v>
      </c>
    </row>
    <row r="47" spans="1:6">
      <c r="A47" s="85" t="s">
        <v>41</v>
      </c>
      <c r="B47" s="58" t="s">
        <v>42</v>
      </c>
      <c r="C47" s="421">
        <v>130.072</v>
      </c>
      <c r="D47" s="422">
        <v>112.30000000000001</v>
      </c>
      <c r="E47" s="423">
        <v>17.771999999999991</v>
      </c>
      <c r="F47" s="424">
        <v>0.1582546749777381</v>
      </c>
    </row>
    <row r="48" spans="1:6">
      <c r="A48" s="85" t="s">
        <v>99</v>
      </c>
      <c r="B48" s="58" t="s">
        <v>42</v>
      </c>
      <c r="C48" s="421">
        <v>66.599999999999994</v>
      </c>
      <c r="D48" s="422">
        <v>62.6</v>
      </c>
      <c r="E48" s="423">
        <v>3.9999999999999929</v>
      </c>
      <c r="F48" s="424">
        <v>6.3897763578274647E-2</v>
      </c>
    </row>
    <row r="49" spans="1:6">
      <c r="A49" s="85" t="s">
        <v>168</v>
      </c>
      <c r="B49" s="58" t="s">
        <v>42</v>
      </c>
      <c r="C49" s="421">
        <v>67.399999999999977</v>
      </c>
      <c r="D49" s="422">
        <v>67</v>
      </c>
      <c r="E49" s="423">
        <v>0.39999999999997726</v>
      </c>
      <c r="F49" s="424">
        <v>5.9701492537310042E-3</v>
      </c>
    </row>
    <row r="50" spans="1:6">
      <c r="A50" s="85" t="s">
        <v>342</v>
      </c>
      <c r="B50" s="58" t="s">
        <v>42</v>
      </c>
      <c r="C50" s="421">
        <v>59.799999999999983</v>
      </c>
      <c r="D50" s="422">
        <v>56.5</v>
      </c>
      <c r="E50" s="423">
        <v>3.2999999999999829</v>
      </c>
      <c r="F50" s="424">
        <v>5.84070796460174E-2</v>
      </c>
    </row>
    <row r="51" spans="1:6">
      <c r="A51" s="85" t="s">
        <v>189</v>
      </c>
      <c r="B51" s="58" t="s">
        <v>42</v>
      </c>
      <c r="C51" s="421">
        <v>60.5</v>
      </c>
      <c r="D51" s="422">
        <v>61.000000000000007</v>
      </c>
      <c r="E51" s="423">
        <v>-0.50000000000000711</v>
      </c>
      <c r="F51" s="424">
        <v>-8.1967213114755248E-3</v>
      </c>
    </row>
    <row r="52" spans="1:6">
      <c r="A52" s="85" t="s">
        <v>343</v>
      </c>
      <c r="B52" s="58" t="s">
        <v>42</v>
      </c>
      <c r="C52" s="421">
        <v>59.799999999999983</v>
      </c>
      <c r="D52" s="422">
        <v>16.899999999999999</v>
      </c>
      <c r="E52" s="423">
        <v>42.899999999999984</v>
      </c>
      <c r="F52" s="424">
        <v>2.5384615384615379</v>
      </c>
    </row>
    <row r="53" spans="1:6">
      <c r="A53" s="85" t="s">
        <v>344</v>
      </c>
      <c r="B53" s="58" t="s">
        <v>50</v>
      </c>
      <c r="C53" s="111">
        <v>0.51500000000000001</v>
      </c>
      <c r="D53" s="112">
        <v>0.57999999999999996</v>
      </c>
      <c r="E53" s="113" t="s">
        <v>983</v>
      </c>
      <c r="F53" s="424" t="s">
        <v>51</v>
      </c>
    </row>
    <row r="54" spans="1:6">
      <c r="A54" s="47"/>
      <c r="B54" s="49"/>
      <c r="C54" s="346">
        <v>44926</v>
      </c>
      <c r="D54" s="346">
        <v>44561</v>
      </c>
      <c r="E54" s="68" t="s">
        <v>75</v>
      </c>
      <c r="F54" s="68" t="s">
        <v>261</v>
      </c>
    </row>
    <row r="55" spans="1:6">
      <c r="A55" s="85" t="s">
        <v>239</v>
      </c>
      <c r="B55" s="58" t="s">
        <v>42</v>
      </c>
      <c r="C55" s="421">
        <v>856</v>
      </c>
      <c r="D55" s="422">
        <v>781.4</v>
      </c>
      <c r="E55" s="423">
        <v>74.600000000000023</v>
      </c>
      <c r="F55" s="424">
        <v>9.5469669823393943E-2</v>
      </c>
    </row>
    <row r="56" spans="1:6">
      <c r="A56" s="85" t="s">
        <v>345</v>
      </c>
      <c r="B56" s="58" t="s">
        <v>42</v>
      </c>
      <c r="C56" s="421">
        <v>758.8</v>
      </c>
      <c r="D56" s="422">
        <v>390.1</v>
      </c>
      <c r="E56" s="423">
        <v>368.69999999999993</v>
      </c>
      <c r="F56" s="424">
        <v>0.94514227121250938</v>
      </c>
    </row>
    <row r="57" spans="1:6">
      <c r="A57" s="420" t="s">
        <v>46</v>
      </c>
      <c r="B57" s="49"/>
      <c r="C57" s="49" t="s">
        <v>328</v>
      </c>
      <c r="D57" s="49" t="s">
        <v>338</v>
      </c>
      <c r="E57" s="68" t="s">
        <v>75</v>
      </c>
      <c r="F57" s="68" t="s">
        <v>261</v>
      </c>
    </row>
    <row r="58" spans="1:6">
      <c r="A58" s="85" t="s">
        <v>41</v>
      </c>
      <c r="B58" s="58" t="s">
        <v>42</v>
      </c>
      <c r="C58" s="421">
        <v>283.8</v>
      </c>
      <c r="D58" s="422">
        <v>144.50000000000006</v>
      </c>
      <c r="E58" s="423">
        <v>139.29999999999995</v>
      </c>
      <c r="F58" s="424">
        <v>0.96401384083044916</v>
      </c>
    </row>
    <row r="59" spans="1:6">
      <c r="A59" s="85" t="s">
        <v>99</v>
      </c>
      <c r="B59" s="58" t="s">
        <v>42</v>
      </c>
      <c r="C59" s="421">
        <v>47.8</v>
      </c>
      <c r="D59" s="422">
        <v>31.400000000000006</v>
      </c>
      <c r="E59" s="423">
        <v>16.399999999999991</v>
      </c>
      <c r="F59" s="424">
        <v>0.52229299363057291</v>
      </c>
    </row>
    <row r="60" spans="1:6">
      <c r="A60" s="85" t="s">
        <v>168</v>
      </c>
      <c r="B60" s="58" t="s">
        <v>42</v>
      </c>
      <c r="C60" s="421">
        <v>109</v>
      </c>
      <c r="D60" s="422">
        <v>21.299999999999983</v>
      </c>
      <c r="E60" s="423">
        <v>87.700000000000017</v>
      </c>
      <c r="F60" s="424" t="s">
        <v>51</v>
      </c>
    </row>
    <row r="61" spans="1:6">
      <c r="A61" s="85" t="s">
        <v>342</v>
      </c>
      <c r="B61" s="58" t="s">
        <v>42</v>
      </c>
      <c r="C61" s="421">
        <v>15.300000000000004</v>
      </c>
      <c r="D61" s="422">
        <v>8.3999999999999986</v>
      </c>
      <c r="E61" s="423">
        <v>6.9000000000000057</v>
      </c>
      <c r="F61" s="424">
        <v>0.82142857142857229</v>
      </c>
    </row>
    <row r="62" spans="1:6">
      <c r="A62" s="85" t="s">
        <v>189</v>
      </c>
      <c r="B62" s="58" t="s">
        <v>42</v>
      </c>
      <c r="C62" s="421">
        <v>76.599999999999994</v>
      </c>
      <c r="D62" s="422">
        <v>-26.700000000000003</v>
      </c>
      <c r="E62" s="423">
        <v>103.3</v>
      </c>
      <c r="F62" s="424" t="s">
        <v>51</v>
      </c>
    </row>
    <row r="63" spans="1:6">
      <c r="A63" s="85" t="s">
        <v>343</v>
      </c>
      <c r="B63" s="58" t="s">
        <v>42</v>
      </c>
      <c r="C63" s="421">
        <v>89.600000000000023</v>
      </c>
      <c r="D63" s="422">
        <v>86.799999999999983</v>
      </c>
      <c r="E63" s="423">
        <v>2.8000000000000398</v>
      </c>
      <c r="F63" s="424">
        <v>3.2258064516129496E-2</v>
      </c>
    </row>
    <row r="64" spans="1:6">
      <c r="A64" s="85" t="s">
        <v>344</v>
      </c>
      <c r="B64" s="58" t="s">
        <v>50</v>
      </c>
      <c r="C64" s="111">
        <v>0.215</v>
      </c>
      <c r="D64" s="112">
        <v>0.20300000000000001</v>
      </c>
      <c r="E64" s="113" t="s">
        <v>982</v>
      </c>
      <c r="F64" s="424" t="s">
        <v>51</v>
      </c>
    </row>
    <row r="65" spans="1:6">
      <c r="A65" s="47"/>
      <c r="B65" s="49"/>
      <c r="C65" s="346">
        <v>44926</v>
      </c>
      <c r="D65" s="346">
        <v>44561</v>
      </c>
      <c r="E65" s="68" t="s">
        <v>75</v>
      </c>
      <c r="F65" s="68" t="s">
        <v>261</v>
      </c>
    </row>
    <row r="66" spans="1:6">
      <c r="A66" s="85" t="s">
        <v>239</v>
      </c>
      <c r="B66" s="58" t="s">
        <v>42</v>
      </c>
      <c r="C66" s="421">
        <v>1805.3</v>
      </c>
      <c r="D66" s="422">
        <v>1654.6</v>
      </c>
      <c r="E66" s="423">
        <v>150.70000000000005</v>
      </c>
      <c r="F66" s="424">
        <v>9.1079414964341868E-2</v>
      </c>
    </row>
    <row r="67" spans="1:6">
      <c r="A67" s="85" t="s">
        <v>345</v>
      </c>
      <c r="B67" s="58" t="s">
        <v>42</v>
      </c>
      <c r="C67" s="421">
        <v>776.1</v>
      </c>
      <c r="D67" s="422">
        <v>710</v>
      </c>
      <c r="E67" s="423">
        <v>66.100000000000023</v>
      </c>
      <c r="F67" s="424">
        <v>9.3098591549295812E-2</v>
      </c>
    </row>
    <row r="68" spans="1:6">
      <c r="A68" s="420" t="s">
        <v>47</v>
      </c>
      <c r="B68" s="49"/>
      <c r="C68" s="49" t="s">
        <v>328</v>
      </c>
      <c r="D68" s="49" t="s">
        <v>338</v>
      </c>
      <c r="E68" s="68" t="s">
        <v>75</v>
      </c>
      <c r="F68" s="68" t="s">
        <v>261</v>
      </c>
    </row>
    <row r="69" spans="1:6">
      <c r="A69" s="85" t="s">
        <v>41</v>
      </c>
      <c r="B69" s="58" t="s">
        <v>42</v>
      </c>
      <c r="C69" s="421">
        <v>75.200000000000017</v>
      </c>
      <c r="D69" s="422">
        <v>41.8</v>
      </c>
      <c r="E69" s="423">
        <v>33.40000000000002</v>
      </c>
      <c r="F69" s="424">
        <v>0.79904306220095744</v>
      </c>
    </row>
    <row r="70" spans="1:6">
      <c r="A70" s="85" t="s">
        <v>99</v>
      </c>
      <c r="B70" s="58" t="s">
        <v>42</v>
      </c>
      <c r="C70" s="421">
        <v>16.900000000000002</v>
      </c>
      <c r="D70" s="422">
        <v>8.7000000000000028</v>
      </c>
      <c r="E70" s="423">
        <v>8.1999999999999993</v>
      </c>
      <c r="F70" s="424">
        <v>0.94252873563218353</v>
      </c>
    </row>
    <row r="71" spans="1:6">
      <c r="A71" s="85" t="s">
        <v>168</v>
      </c>
      <c r="B71" s="58" t="s">
        <v>42</v>
      </c>
      <c r="C71" s="421">
        <v>20.2</v>
      </c>
      <c r="D71" s="422">
        <v>10.5</v>
      </c>
      <c r="E71" s="423">
        <v>9.6999999999999993</v>
      </c>
      <c r="F71" s="424">
        <v>0.92380952380952375</v>
      </c>
    </row>
    <row r="72" spans="1:6">
      <c r="A72" s="85" t="s">
        <v>342</v>
      </c>
      <c r="B72" s="58" t="s">
        <v>42</v>
      </c>
      <c r="C72" s="421">
        <v>14.400000000000002</v>
      </c>
      <c r="D72" s="422">
        <v>5.9000000000000021</v>
      </c>
      <c r="E72" s="423">
        <v>8.5</v>
      </c>
      <c r="F72" s="424">
        <v>1.4406779661016944</v>
      </c>
    </row>
    <row r="73" spans="1:6">
      <c r="A73" s="85" t="s">
        <v>189</v>
      </c>
      <c r="B73" s="58" t="s">
        <v>42</v>
      </c>
      <c r="C73" s="421">
        <v>17.8</v>
      </c>
      <c r="D73" s="422">
        <v>7.6000000000000014</v>
      </c>
      <c r="E73" s="423">
        <v>10.199999999999999</v>
      </c>
      <c r="F73" s="424">
        <v>1.3421052631578945</v>
      </c>
    </row>
    <row r="74" spans="1:6">
      <c r="A74" s="85" t="s">
        <v>343</v>
      </c>
      <c r="B74" s="58" t="s">
        <v>42</v>
      </c>
      <c r="C74" s="421">
        <v>0.40000000000000036</v>
      </c>
      <c r="D74" s="422">
        <v>0</v>
      </c>
      <c r="E74" s="423">
        <v>0.40000000000000036</v>
      </c>
      <c r="F74" s="424">
        <v>1</v>
      </c>
    </row>
    <row r="75" spans="1:6">
      <c r="A75" s="85" t="s">
        <v>344</v>
      </c>
      <c r="B75" s="58" t="s">
        <v>50</v>
      </c>
      <c r="C75" s="111">
        <v>0.23599999999999999</v>
      </c>
      <c r="D75" s="112">
        <v>0.217</v>
      </c>
      <c r="E75" s="113" t="s">
        <v>981</v>
      </c>
      <c r="F75" s="424" t="s">
        <v>51</v>
      </c>
    </row>
    <row r="76" spans="1:6">
      <c r="A76" s="47"/>
      <c r="B76" s="49"/>
      <c r="C76" s="346">
        <v>44926</v>
      </c>
      <c r="D76" s="346">
        <v>44561</v>
      </c>
      <c r="E76" s="68" t="s">
        <v>75</v>
      </c>
      <c r="F76" s="68" t="s">
        <v>261</v>
      </c>
    </row>
    <row r="77" spans="1:6">
      <c r="A77" s="85" t="s">
        <v>239</v>
      </c>
      <c r="B77" s="58" t="s">
        <v>42</v>
      </c>
      <c r="C77" s="421">
        <v>288.89999999999998</v>
      </c>
      <c r="D77" s="422">
        <v>307.39999999999998</v>
      </c>
      <c r="E77" s="423">
        <v>-18.5</v>
      </c>
      <c r="F77" s="424">
        <v>-6.0182173064411197E-2</v>
      </c>
    </row>
    <row r="78" spans="1:6">
      <c r="A78" s="85" t="s">
        <v>346</v>
      </c>
      <c r="B78" s="58" t="s">
        <v>42</v>
      </c>
      <c r="C78" s="421">
        <v>71.900000000000006</v>
      </c>
      <c r="D78" s="422">
        <v>-37.5</v>
      </c>
      <c r="E78" s="423">
        <v>109.4</v>
      </c>
      <c r="F78" s="424">
        <v>-2.9173333333333336</v>
      </c>
    </row>
    <row r="79" spans="1:6">
      <c r="A79" s="420" t="s">
        <v>48</v>
      </c>
      <c r="B79" s="49"/>
      <c r="C79" s="49" t="s">
        <v>328</v>
      </c>
      <c r="D79" s="49" t="s">
        <v>338</v>
      </c>
      <c r="E79" s="68" t="s">
        <v>75</v>
      </c>
      <c r="F79" s="68" t="s">
        <v>261</v>
      </c>
    </row>
    <row r="80" spans="1:6">
      <c r="A80" s="85" t="s">
        <v>41</v>
      </c>
      <c r="B80" s="58" t="s">
        <v>42</v>
      </c>
      <c r="C80" s="421">
        <v>947.029</v>
      </c>
      <c r="D80" s="422">
        <v>439.29999999999995</v>
      </c>
      <c r="E80" s="423">
        <v>507.72900000000004</v>
      </c>
      <c r="F80" s="424">
        <v>1.1557682676986116</v>
      </c>
    </row>
    <row r="81" spans="1:6">
      <c r="A81" s="85" t="s">
        <v>99</v>
      </c>
      <c r="B81" s="58" t="s">
        <v>42</v>
      </c>
      <c r="C81" s="421">
        <v>-19.699999999999996</v>
      </c>
      <c r="D81" s="422">
        <v>9.4000000000000021</v>
      </c>
      <c r="E81" s="423">
        <v>-29.099999999999998</v>
      </c>
      <c r="F81" s="424">
        <v>-3.0957446808510629</v>
      </c>
    </row>
    <row r="82" spans="1:6">
      <c r="A82" s="85" t="s">
        <v>168</v>
      </c>
      <c r="B82" s="58" t="s">
        <v>42</v>
      </c>
      <c r="C82" s="421">
        <v>9</v>
      </c>
      <c r="D82" s="422">
        <v>-10.300000000000004</v>
      </c>
      <c r="E82" s="423">
        <v>19.300000000000004</v>
      </c>
      <c r="F82" s="424">
        <v>-1.8737864077669899</v>
      </c>
    </row>
    <row r="83" spans="1:6">
      <c r="A83" s="85" t="s">
        <v>342</v>
      </c>
      <c r="B83" s="58" t="s">
        <v>42</v>
      </c>
      <c r="C83" s="421">
        <v>-20.399999999999999</v>
      </c>
      <c r="D83" s="422">
        <v>8.8999999999999986</v>
      </c>
      <c r="E83" s="423">
        <v>-29.299999999999997</v>
      </c>
      <c r="F83" s="424">
        <v>-3.2921348314606744</v>
      </c>
    </row>
    <row r="84" spans="1:6">
      <c r="A84" s="85" t="s">
        <v>189</v>
      </c>
      <c r="B84" s="58" t="s">
        <v>42</v>
      </c>
      <c r="C84" s="421">
        <v>8.2999999999999972</v>
      </c>
      <c r="D84" s="422">
        <v>-10.8</v>
      </c>
      <c r="E84" s="423">
        <v>19.099999999999998</v>
      </c>
      <c r="F84" s="424">
        <v>-1.7685185185185182</v>
      </c>
    </row>
    <row r="85" spans="1:6">
      <c r="A85" s="85" t="s">
        <v>343</v>
      </c>
      <c r="B85" s="58" t="s">
        <v>42</v>
      </c>
      <c r="C85" s="421">
        <v>4.1999999999999993</v>
      </c>
      <c r="D85" s="422">
        <v>1.0999999999999999</v>
      </c>
      <c r="E85" s="423">
        <v>3.0999999999999996</v>
      </c>
      <c r="F85" s="424">
        <v>2.8181818181818183</v>
      </c>
    </row>
    <row r="86" spans="1:6">
      <c r="A86" s="85" t="s">
        <v>344</v>
      </c>
      <c r="B86" s="58" t="s">
        <v>50</v>
      </c>
      <c r="C86" s="843">
        <v>-2.1000000000000001E-2</v>
      </c>
      <c r="D86" s="112">
        <v>0.02</v>
      </c>
      <c r="E86" s="113" t="s">
        <v>987</v>
      </c>
      <c r="F86" s="424" t="s">
        <v>51</v>
      </c>
    </row>
    <row r="87" spans="1:6">
      <c r="A87" s="47"/>
      <c r="B87" s="49"/>
      <c r="C87" s="346">
        <v>44926</v>
      </c>
      <c r="D87" s="346">
        <v>44561</v>
      </c>
      <c r="E87" s="68" t="s">
        <v>75</v>
      </c>
      <c r="F87" s="68" t="s">
        <v>261</v>
      </c>
    </row>
    <row r="88" spans="1:6">
      <c r="A88" s="85" t="s">
        <v>239</v>
      </c>
      <c r="B88" s="58" t="s">
        <v>42</v>
      </c>
      <c r="C88" s="421">
        <v>10.7</v>
      </c>
      <c r="D88" s="422">
        <v>6.5</v>
      </c>
      <c r="E88" s="423">
        <v>4.1999999999999993</v>
      </c>
      <c r="F88" s="424">
        <v>0.64615384615384608</v>
      </c>
    </row>
    <row r="89" spans="1:6">
      <c r="A89" s="85" t="s">
        <v>346</v>
      </c>
      <c r="B89" s="58" t="s">
        <v>42</v>
      </c>
      <c r="C89" s="421">
        <v>418.3</v>
      </c>
      <c r="D89" s="422">
        <v>474.4</v>
      </c>
      <c r="E89" s="423">
        <v>-56.099999999999966</v>
      </c>
      <c r="F89" s="424">
        <v>-0.11825463743676216</v>
      </c>
    </row>
    <row r="90" spans="1:6">
      <c r="A90" s="135" t="s">
        <v>746</v>
      </c>
      <c r="B90" s="416"/>
    </row>
  </sheetData>
  <mergeCells count="3">
    <mergeCell ref="A20:D20"/>
    <mergeCell ref="A2:C2"/>
    <mergeCell ref="E20:F20"/>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0DE5-4E14-4AEE-BC9B-0AA01E0BCBF3}">
  <sheetPr codeName="Sheet10"/>
  <dimension ref="A1:AN64"/>
  <sheetViews>
    <sheetView zoomScale="80" zoomScaleNormal="80" workbookViewId="0"/>
  </sheetViews>
  <sheetFormatPr defaultColWidth="9.140625" defaultRowHeight="14.85" customHeight="1"/>
  <cols>
    <col min="1" max="1" width="49.85546875" style="11" customWidth="1"/>
    <col min="2" max="3" width="12.5703125" style="34" customWidth="1"/>
    <col min="4" max="14" width="12.5703125" style="11" customWidth="1"/>
    <col min="15" max="16384" width="9.140625" style="11"/>
  </cols>
  <sheetData>
    <row r="1" spans="1:35" ht="39.950000000000003" customHeight="1">
      <c r="A1" s="105" t="s">
        <v>37</v>
      </c>
      <c r="B1" s="114"/>
      <c r="C1" s="114"/>
      <c r="D1" s="114"/>
      <c r="E1" s="114"/>
      <c r="F1" s="114"/>
      <c r="G1" s="105"/>
      <c r="H1" s="114"/>
      <c r="I1" s="114"/>
      <c r="J1" s="105"/>
      <c r="K1" s="114"/>
      <c r="L1" s="114"/>
    </row>
    <row r="2" spans="1:35" ht="39.950000000000003" customHeight="1" thickBot="1">
      <c r="A2" s="870" t="s">
        <v>347</v>
      </c>
      <c r="B2" s="870"/>
      <c r="C2" s="870"/>
      <c r="D2" s="870"/>
      <c r="E2" s="66"/>
      <c r="F2" s="66"/>
      <c r="G2" s="870"/>
      <c r="H2" s="870"/>
      <c r="I2" s="870"/>
      <c r="J2" s="870"/>
      <c r="K2" s="870"/>
      <c r="L2" s="870"/>
      <c r="M2" s="816"/>
      <c r="N2" s="817"/>
    </row>
    <row r="3" spans="1:35" ht="14.85" customHeight="1">
      <c r="A3" s="10"/>
      <c r="B3" s="33"/>
      <c r="C3" s="33"/>
      <c r="D3" s="10"/>
      <c r="E3" s="10"/>
      <c r="F3" s="10"/>
      <c r="G3" s="10"/>
    </row>
    <row r="4" spans="1:35" ht="14.85" customHeight="1">
      <c r="A4" s="45" t="s">
        <v>327</v>
      </c>
      <c r="B4" s="645"/>
      <c r="C4" s="645"/>
      <c r="D4" s="28"/>
      <c r="E4" s="28"/>
      <c r="F4" s="10"/>
      <c r="G4" s="10"/>
    </row>
    <row r="5" spans="1:35" s="27" customFormat="1" ht="25.5">
      <c r="A5" s="47"/>
      <c r="B5" s="101"/>
      <c r="C5" s="47" t="s">
        <v>348</v>
      </c>
      <c r="D5" s="47" t="s">
        <v>349</v>
      </c>
      <c r="E5" s="47" t="s">
        <v>350</v>
      </c>
      <c r="F5" s="47" t="s">
        <v>351</v>
      </c>
      <c r="G5" s="47" t="s">
        <v>338</v>
      </c>
      <c r="H5" s="47" t="s">
        <v>352</v>
      </c>
      <c r="I5" s="47" t="s">
        <v>353</v>
      </c>
      <c r="J5" s="47" t="s">
        <v>354</v>
      </c>
      <c r="K5" s="47" t="s">
        <v>355</v>
      </c>
      <c r="L5" s="47" t="s">
        <v>356</v>
      </c>
      <c r="M5" s="47" t="s">
        <v>357</v>
      </c>
      <c r="N5" s="47" t="s">
        <v>358</v>
      </c>
      <c r="O5" s="11"/>
      <c r="Y5" s="11"/>
      <c r="Z5" s="11"/>
      <c r="AA5" s="11"/>
      <c r="AB5" s="11"/>
      <c r="AC5" s="11"/>
      <c r="AD5" s="11"/>
      <c r="AE5" s="11"/>
      <c r="AF5" s="11"/>
      <c r="AG5" s="11"/>
      <c r="AH5" s="11"/>
      <c r="AI5" s="11"/>
    </row>
    <row r="6" spans="1:35" ht="14.85" customHeight="1">
      <c r="A6" s="50" t="s">
        <v>41</v>
      </c>
      <c r="B6" s="51" t="s">
        <v>42</v>
      </c>
      <c r="C6" s="472">
        <v>1359.1</v>
      </c>
      <c r="D6" s="52">
        <v>1294.7</v>
      </c>
      <c r="E6" s="52">
        <v>741.9</v>
      </c>
      <c r="F6" s="52">
        <v>991.3</v>
      </c>
      <c r="G6" s="52">
        <v>733.2</v>
      </c>
      <c r="H6" s="52">
        <v>427.3</v>
      </c>
      <c r="I6" s="52">
        <v>344.7</v>
      </c>
      <c r="J6" s="52">
        <v>393.4</v>
      </c>
      <c r="K6" s="52">
        <v>354.3</v>
      </c>
      <c r="L6" s="52">
        <v>277.89999999999998</v>
      </c>
      <c r="M6" s="52">
        <v>265.3</v>
      </c>
      <c r="N6" s="52">
        <v>325.7</v>
      </c>
      <c r="AA6" s="333"/>
      <c r="AB6" s="333"/>
      <c r="AC6" s="333"/>
      <c r="AD6" s="333"/>
      <c r="AE6" s="333"/>
      <c r="AF6" s="333"/>
      <c r="AG6" s="333"/>
      <c r="AH6" s="333"/>
      <c r="AI6" s="333"/>
    </row>
    <row r="7" spans="1:35" ht="14.85" customHeight="1">
      <c r="A7" s="53" t="s">
        <v>359</v>
      </c>
      <c r="B7" s="54" t="s">
        <v>42</v>
      </c>
      <c r="C7" s="473">
        <v>206.2</v>
      </c>
      <c r="D7" s="55">
        <v>122.1</v>
      </c>
      <c r="E7" s="55">
        <v>119.8</v>
      </c>
      <c r="F7" s="55">
        <v>91.7</v>
      </c>
      <c r="G7" s="55">
        <v>88</v>
      </c>
      <c r="H7" s="55">
        <v>83.8</v>
      </c>
      <c r="I7" s="55">
        <v>83.8</v>
      </c>
      <c r="J7" s="55">
        <v>87.4</v>
      </c>
      <c r="K7" s="55">
        <v>105</v>
      </c>
      <c r="L7" s="55">
        <v>79</v>
      </c>
      <c r="M7" s="55">
        <v>88.2</v>
      </c>
      <c r="N7" s="55">
        <v>62.1</v>
      </c>
      <c r="AA7" s="333"/>
      <c r="AB7" s="333"/>
      <c r="AC7" s="333"/>
      <c r="AD7" s="333"/>
      <c r="AE7" s="333"/>
      <c r="AF7" s="333"/>
      <c r="AG7" s="333"/>
      <c r="AH7" s="333"/>
      <c r="AI7" s="333"/>
    </row>
    <row r="8" spans="1:35" ht="14.85" customHeight="1">
      <c r="A8" s="53" t="s">
        <v>44</v>
      </c>
      <c r="B8" s="54" t="s">
        <v>42</v>
      </c>
      <c r="C8" s="473">
        <v>112.1</v>
      </c>
      <c r="D8" s="55">
        <v>150.80000000000001</v>
      </c>
      <c r="E8" s="55">
        <v>95.1</v>
      </c>
      <c r="F8" s="55">
        <v>111.4</v>
      </c>
      <c r="G8" s="55">
        <v>111.79999999999998</v>
      </c>
      <c r="H8" s="55">
        <v>72.2</v>
      </c>
      <c r="I8" s="55">
        <v>70.599999999999994</v>
      </c>
      <c r="J8" s="55">
        <v>78.099999999999994</v>
      </c>
      <c r="K8" s="55">
        <v>90.6</v>
      </c>
      <c r="L8" s="55">
        <v>72.900000000000006</v>
      </c>
      <c r="M8" s="55">
        <v>60.4</v>
      </c>
      <c r="N8" s="55">
        <v>22</v>
      </c>
      <c r="AA8" s="333"/>
      <c r="AB8" s="333"/>
      <c r="AC8" s="333"/>
      <c r="AD8" s="333"/>
      <c r="AE8" s="333"/>
      <c r="AF8" s="333"/>
      <c r="AG8" s="333"/>
      <c r="AH8" s="333"/>
      <c r="AI8" s="333"/>
    </row>
    <row r="9" spans="1:35" ht="14.85" customHeight="1">
      <c r="A9" s="53" t="s">
        <v>360</v>
      </c>
      <c r="B9" s="54" t="s">
        <v>50</v>
      </c>
      <c r="C9" s="474">
        <v>8.8999999999999996E-2</v>
      </c>
      <c r="D9" s="56">
        <v>0.114</v>
      </c>
      <c r="E9" s="56">
        <v>0.13300000000000001</v>
      </c>
      <c r="F9" s="56">
        <v>0.11</v>
      </c>
      <c r="G9" s="56">
        <v>0.153</v>
      </c>
      <c r="H9" s="56">
        <v>0.17399999999999999</v>
      </c>
      <c r="I9" s="56">
        <v>0.21299999999999999</v>
      </c>
      <c r="J9" s="56">
        <v>0.20300000000000001</v>
      </c>
      <c r="K9" s="56">
        <v>0.26700000000000002</v>
      </c>
      <c r="L9" s="56">
        <v>0.26800000000000002</v>
      </c>
      <c r="M9" s="56">
        <v>0.254</v>
      </c>
      <c r="N9" s="56">
        <v>7.6999999999999999E-2</v>
      </c>
      <c r="P9" s="332"/>
      <c r="Q9" s="332"/>
      <c r="R9" s="332"/>
      <c r="S9" s="332"/>
      <c r="T9" s="332"/>
      <c r="U9" s="332"/>
      <c r="V9" s="332"/>
      <c r="W9" s="332"/>
      <c r="AA9" s="333"/>
      <c r="AB9" s="333"/>
      <c r="AC9" s="333"/>
      <c r="AD9" s="333"/>
      <c r="AE9" s="333"/>
      <c r="AF9" s="333"/>
      <c r="AG9" s="333"/>
      <c r="AH9" s="333"/>
      <c r="AI9" s="333"/>
    </row>
    <row r="10" spans="1:35" ht="14.85" customHeight="1">
      <c r="A10" s="53" t="s">
        <v>361</v>
      </c>
      <c r="B10" s="54" t="s">
        <v>42</v>
      </c>
      <c r="C10" s="473">
        <v>162.6</v>
      </c>
      <c r="D10" s="55">
        <v>83.3</v>
      </c>
      <c r="E10" s="55">
        <v>84.7</v>
      </c>
      <c r="F10" s="55">
        <v>57.2</v>
      </c>
      <c r="G10" s="55">
        <v>29.5</v>
      </c>
      <c r="H10" s="55">
        <v>53</v>
      </c>
      <c r="I10" s="55">
        <v>52.5</v>
      </c>
      <c r="J10" s="55">
        <v>57</v>
      </c>
      <c r="K10" s="55">
        <v>72.5</v>
      </c>
      <c r="L10" s="55">
        <v>48.9</v>
      </c>
      <c r="M10" s="55">
        <v>60.8</v>
      </c>
      <c r="N10" s="55">
        <v>32.799999999999997</v>
      </c>
      <c r="AA10" s="333"/>
      <c r="AB10" s="333"/>
      <c r="AC10" s="333"/>
      <c r="AD10" s="333"/>
      <c r="AE10" s="333"/>
      <c r="AF10" s="333"/>
      <c r="AG10" s="333"/>
      <c r="AH10" s="333"/>
      <c r="AI10" s="333"/>
    </row>
    <row r="11" spans="1:35" ht="14.85" customHeight="1">
      <c r="A11" s="53" t="s">
        <v>53</v>
      </c>
      <c r="B11" s="54" t="s">
        <v>42</v>
      </c>
      <c r="C11" s="473">
        <v>68.5</v>
      </c>
      <c r="D11" s="55">
        <v>112</v>
      </c>
      <c r="E11" s="55">
        <v>60</v>
      </c>
      <c r="F11" s="55">
        <v>76.900000000000006</v>
      </c>
      <c r="G11" s="55">
        <v>78.000000000000028</v>
      </c>
      <c r="H11" s="55">
        <v>41.4</v>
      </c>
      <c r="I11" s="55">
        <v>39.299999999999997</v>
      </c>
      <c r="J11" s="55">
        <v>47.7</v>
      </c>
      <c r="K11" s="55">
        <v>58.1</v>
      </c>
      <c r="L11" s="55">
        <v>42.8</v>
      </c>
      <c r="M11" s="55">
        <v>33</v>
      </c>
      <c r="N11" s="55">
        <v>-7.3</v>
      </c>
      <c r="AA11" s="333"/>
      <c r="AB11" s="333"/>
      <c r="AC11" s="333"/>
      <c r="AD11" s="333"/>
      <c r="AE11" s="333"/>
      <c r="AF11" s="333"/>
      <c r="AG11" s="333"/>
      <c r="AH11" s="333"/>
      <c r="AI11" s="333"/>
    </row>
    <row r="12" spans="1:35" ht="14.85" customHeight="1">
      <c r="A12" s="53" t="s">
        <v>54</v>
      </c>
      <c r="B12" s="54" t="s">
        <v>42</v>
      </c>
      <c r="C12" s="473">
        <v>108.6</v>
      </c>
      <c r="D12" s="55">
        <v>70</v>
      </c>
      <c r="E12" s="55">
        <v>68.099999999999994</v>
      </c>
      <c r="F12" s="55">
        <v>46.8</v>
      </c>
      <c r="G12" s="55">
        <v>47.9</v>
      </c>
      <c r="H12" s="55">
        <v>51.2</v>
      </c>
      <c r="I12" s="55">
        <v>18</v>
      </c>
      <c r="J12" s="55">
        <v>43</v>
      </c>
      <c r="K12" s="55">
        <v>61.7</v>
      </c>
      <c r="L12" s="55">
        <v>36.4</v>
      </c>
      <c r="M12" s="55">
        <v>48.2</v>
      </c>
      <c r="N12" s="55">
        <v>24.3</v>
      </c>
      <c r="AA12" s="333"/>
      <c r="AB12" s="333"/>
      <c r="AC12" s="333"/>
      <c r="AD12" s="333"/>
      <c r="AE12" s="333"/>
      <c r="AF12" s="333"/>
      <c r="AG12" s="333"/>
      <c r="AH12" s="333"/>
      <c r="AI12" s="333"/>
    </row>
    <row r="13" spans="1:35" ht="14.85" customHeight="1">
      <c r="A13" s="53" t="s">
        <v>55</v>
      </c>
      <c r="B13" s="54" t="s">
        <v>42</v>
      </c>
      <c r="C13" s="473">
        <v>53.3</v>
      </c>
      <c r="D13" s="55">
        <v>94.4</v>
      </c>
      <c r="E13" s="55">
        <v>46.8</v>
      </c>
      <c r="F13" s="55">
        <v>61.5</v>
      </c>
      <c r="G13" s="55">
        <v>67.599999999999994</v>
      </c>
      <c r="H13" s="55">
        <v>29.2</v>
      </c>
      <c r="I13" s="55">
        <v>28.3</v>
      </c>
      <c r="J13" s="55">
        <v>35.1</v>
      </c>
      <c r="K13" s="55">
        <v>49.5</v>
      </c>
      <c r="L13" s="55">
        <v>31.2</v>
      </c>
      <c r="M13" s="55">
        <v>24.5</v>
      </c>
      <c r="N13" s="55">
        <v>-9.8000000000000007</v>
      </c>
      <c r="AA13" s="333"/>
      <c r="AB13" s="333"/>
      <c r="AC13" s="333"/>
      <c r="AD13" s="333"/>
      <c r="AE13" s="333"/>
      <c r="AF13" s="333"/>
      <c r="AG13" s="333"/>
      <c r="AH13" s="333"/>
      <c r="AI13" s="333"/>
    </row>
    <row r="14" spans="1:35" ht="14.85" customHeight="1">
      <c r="A14" s="53" t="s">
        <v>994</v>
      </c>
      <c r="B14" s="54" t="s">
        <v>42</v>
      </c>
      <c r="C14" s="473">
        <v>154</v>
      </c>
      <c r="D14" s="55">
        <v>188.1</v>
      </c>
      <c r="E14" s="55">
        <v>117.7</v>
      </c>
      <c r="F14" s="55">
        <v>62</v>
      </c>
      <c r="G14" s="55">
        <v>103.1</v>
      </c>
      <c r="H14" s="55">
        <v>54.1</v>
      </c>
      <c r="I14" s="55">
        <v>48.7</v>
      </c>
      <c r="J14" s="55">
        <v>29</v>
      </c>
      <c r="K14" s="55">
        <v>76</v>
      </c>
      <c r="L14" s="55">
        <v>83.7</v>
      </c>
      <c r="M14" s="55">
        <v>124.5</v>
      </c>
      <c r="N14" s="55">
        <v>62.6</v>
      </c>
      <c r="AA14" s="333"/>
      <c r="AB14" s="333"/>
      <c r="AC14" s="333"/>
      <c r="AD14" s="333"/>
      <c r="AE14" s="333"/>
      <c r="AF14" s="333"/>
      <c r="AG14" s="333"/>
      <c r="AH14" s="333"/>
      <c r="AI14" s="333"/>
    </row>
    <row r="15" spans="1:35" ht="14.85" customHeight="1">
      <c r="A15" s="53" t="s">
        <v>56</v>
      </c>
      <c r="B15" s="54" t="s">
        <v>42</v>
      </c>
      <c r="C15" s="475">
        <v>197.2</v>
      </c>
      <c r="D15" s="145">
        <v>101.4</v>
      </c>
      <c r="E15" s="145">
        <v>96.2</v>
      </c>
      <c r="F15" s="145">
        <v>89.3</v>
      </c>
      <c r="G15" s="145">
        <v>82.9</v>
      </c>
      <c r="H15" s="145">
        <v>67.400000000000006</v>
      </c>
      <c r="I15" s="145">
        <v>65.099999999999994</v>
      </c>
      <c r="J15" s="145">
        <v>84</v>
      </c>
      <c r="K15" s="145">
        <v>102.1</v>
      </c>
      <c r="L15" s="145">
        <v>65.3</v>
      </c>
      <c r="M15" s="145">
        <v>81.7</v>
      </c>
      <c r="N15" s="145">
        <v>60.3</v>
      </c>
      <c r="AA15" s="333"/>
      <c r="AB15" s="333"/>
      <c r="AC15" s="333"/>
      <c r="AD15" s="333"/>
      <c r="AE15" s="333"/>
      <c r="AF15" s="333"/>
      <c r="AG15" s="333"/>
      <c r="AH15" s="333"/>
      <c r="AI15" s="333"/>
    </row>
    <row r="16" spans="1:35" ht="14.85" customHeight="1">
      <c r="A16" s="53" t="s">
        <v>362</v>
      </c>
      <c r="B16" s="54" t="s">
        <v>42</v>
      </c>
      <c r="C16" s="473">
        <v>643.9</v>
      </c>
      <c r="D16" s="55">
        <v>-379.4</v>
      </c>
      <c r="E16" s="55">
        <v>-108.9</v>
      </c>
      <c r="F16" s="55">
        <v>-138.30000000000001</v>
      </c>
      <c r="G16" s="55">
        <v>-279.3</v>
      </c>
      <c r="H16" s="55">
        <v>-47.3</v>
      </c>
      <c r="I16" s="55">
        <v>54.3</v>
      </c>
      <c r="J16" s="55">
        <v>30.9</v>
      </c>
      <c r="K16" s="55">
        <v>-7.7</v>
      </c>
      <c r="L16" s="55">
        <v>23.6</v>
      </c>
      <c r="M16" s="55">
        <v>-1.1000000000000001</v>
      </c>
      <c r="N16" s="55">
        <v>-9.9</v>
      </c>
      <c r="AA16" s="333"/>
      <c r="AB16" s="333"/>
      <c r="AC16" s="333"/>
      <c r="AD16" s="333"/>
      <c r="AE16" s="333"/>
      <c r="AF16" s="333"/>
      <c r="AG16" s="333"/>
      <c r="AH16" s="333"/>
      <c r="AI16" s="333"/>
    </row>
    <row r="17" spans="1:35" ht="14.85" customHeight="1">
      <c r="A17" s="53" t="s">
        <v>363</v>
      </c>
      <c r="B17" s="54" t="s">
        <v>50</v>
      </c>
      <c r="C17" s="476">
        <v>0.14699999999999999</v>
      </c>
      <c r="D17" s="56">
        <v>0.112</v>
      </c>
      <c r="E17" s="56">
        <v>0.105</v>
      </c>
      <c r="F17" s="56">
        <v>8.3000000000000004E-2</v>
      </c>
      <c r="G17" s="56">
        <v>8.6999999999999994E-2</v>
      </c>
      <c r="H17" s="56">
        <v>0.111</v>
      </c>
      <c r="I17" s="56">
        <v>0.10100000000000001</v>
      </c>
      <c r="J17" s="56">
        <v>0.12</v>
      </c>
      <c r="K17" s="56">
        <v>0.108</v>
      </c>
      <c r="L17" s="56">
        <v>9.4E-2</v>
      </c>
      <c r="M17" s="56">
        <v>7.8E-2</v>
      </c>
      <c r="N17" s="56">
        <v>0.05</v>
      </c>
      <c r="P17" s="332"/>
      <c r="Q17" s="332"/>
      <c r="R17" s="332"/>
      <c r="S17" s="332"/>
      <c r="T17" s="332"/>
      <c r="U17" s="332"/>
      <c r="V17" s="332"/>
      <c r="W17" s="332"/>
      <c r="AA17" s="333"/>
      <c r="AB17" s="333"/>
      <c r="AC17" s="333"/>
      <c r="AD17" s="333"/>
      <c r="AE17" s="333"/>
      <c r="AF17" s="333"/>
      <c r="AG17" s="333"/>
      <c r="AH17" s="333"/>
      <c r="AI17" s="333"/>
    </row>
    <row r="18" spans="1:35" ht="14.85" customHeight="1">
      <c r="A18" s="53" t="s">
        <v>364</v>
      </c>
      <c r="B18" s="54" t="s">
        <v>50</v>
      </c>
      <c r="C18" s="476">
        <v>0.129</v>
      </c>
      <c r="D18" s="56">
        <v>0.13500000000000001</v>
      </c>
      <c r="E18" s="56">
        <v>0.105</v>
      </c>
      <c r="F18" s="56">
        <v>9.9000000000000005E-2</v>
      </c>
      <c r="G18" s="56">
        <v>8.8999999999999996E-2</v>
      </c>
      <c r="H18" s="56">
        <v>9.0999999999999998E-2</v>
      </c>
      <c r="I18" s="56">
        <v>9.0999999999999998E-2</v>
      </c>
      <c r="J18" s="56">
        <v>8.8999999999999996E-2</v>
      </c>
      <c r="K18" s="56">
        <v>0.06</v>
      </c>
      <c r="L18" s="56">
        <v>5.8999999999999997E-2</v>
      </c>
      <c r="M18" s="56">
        <v>5.1999999999999998E-2</v>
      </c>
      <c r="N18" s="56">
        <v>4.8000000000000001E-2</v>
      </c>
      <c r="P18" s="332"/>
      <c r="Q18" s="332"/>
      <c r="R18" s="332"/>
      <c r="S18" s="332"/>
      <c r="T18" s="332"/>
      <c r="U18" s="332"/>
      <c r="V18" s="332"/>
      <c r="W18" s="332"/>
      <c r="AA18" s="333"/>
      <c r="AB18" s="333"/>
      <c r="AC18" s="333"/>
      <c r="AD18" s="333"/>
      <c r="AE18" s="333"/>
      <c r="AF18" s="333"/>
      <c r="AG18" s="333"/>
      <c r="AH18" s="333"/>
      <c r="AI18" s="333"/>
    </row>
    <row r="19" spans="1:35" ht="14.85" customHeight="1">
      <c r="A19" s="53" t="s">
        <v>60</v>
      </c>
      <c r="B19" s="54" t="s">
        <v>50</v>
      </c>
      <c r="C19" s="476">
        <v>0.13100000000000001</v>
      </c>
      <c r="D19" s="56">
        <v>0.08</v>
      </c>
      <c r="E19" s="56">
        <v>7.5999999999999998E-2</v>
      </c>
      <c r="F19" s="56">
        <v>6.8000000000000005E-2</v>
      </c>
      <c r="G19" s="56">
        <v>7.2999999999999995E-2</v>
      </c>
      <c r="H19" s="56">
        <v>9.9000000000000005E-2</v>
      </c>
      <c r="I19" s="56">
        <v>9.7000000000000003E-2</v>
      </c>
      <c r="J19" s="56">
        <v>0.10199999999999999</v>
      </c>
      <c r="K19" s="56">
        <v>9.0999999999999998E-2</v>
      </c>
      <c r="L19" s="56">
        <v>7.0000000000000007E-2</v>
      </c>
      <c r="M19" s="56">
        <v>5.8000000000000003E-2</v>
      </c>
      <c r="N19" s="56">
        <v>4.1000000000000002E-2</v>
      </c>
      <c r="P19" s="332"/>
      <c r="Q19" s="332"/>
      <c r="R19" s="332"/>
      <c r="S19" s="332"/>
      <c r="T19" s="332"/>
      <c r="U19" s="332"/>
      <c r="V19" s="332"/>
      <c r="W19" s="332"/>
      <c r="AA19" s="333"/>
      <c r="AB19" s="333"/>
      <c r="AC19" s="333"/>
      <c r="AD19" s="333"/>
      <c r="AE19" s="333"/>
      <c r="AF19" s="333"/>
      <c r="AG19" s="333"/>
      <c r="AH19" s="333"/>
      <c r="AI19" s="333"/>
    </row>
    <row r="20" spans="1:35" ht="14.85" customHeight="1">
      <c r="A20" s="53" t="s">
        <v>61</v>
      </c>
      <c r="B20" s="54" t="s">
        <v>50</v>
      </c>
      <c r="C20" s="476">
        <v>0.107</v>
      </c>
      <c r="D20" s="56">
        <v>0.106</v>
      </c>
      <c r="E20" s="56">
        <v>0.09</v>
      </c>
      <c r="F20" s="56">
        <v>8.6999999999999994E-2</v>
      </c>
      <c r="G20" s="56">
        <v>7.9000000000000001E-2</v>
      </c>
      <c r="H20" s="56">
        <v>7.8E-2</v>
      </c>
      <c r="I20" s="56">
        <v>7.9000000000000001E-2</v>
      </c>
      <c r="J20" s="56">
        <v>7.6999999999999999E-2</v>
      </c>
      <c r="K20" s="56">
        <v>5.3999999999999999E-2</v>
      </c>
      <c r="L20" s="56">
        <v>4.5999999999999999E-2</v>
      </c>
      <c r="M20" s="56">
        <v>0.04</v>
      </c>
      <c r="N20" s="56">
        <v>3.9E-2</v>
      </c>
      <c r="P20" s="332"/>
      <c r="Q20" s="332"/>
      <c r="R20" s="332"/>
      <c r="S20" s="332"/>
      <c r="T20" s="332"/>
      <c r="U20" s="332"/>
      <c r="V20" s="332"/>
      <c r="W20" s="332"/>
      <c r="AA20" s="333"/>
      <c r="AB20" s="333"/>
      <c r="AC20" s="333"/>
      <c r="AD20" s="333"/>
      <c r="AE20" s="333"/>
      <c r="AF20" s="333"/>
      <c r="AG20" s="333"/>
      <c r="AH20" s="333"/>
      <c r="AI20" s="333"/>
    </row>
    <row r="21" spans="1:35" s="27" customFormat="1" ht="16.5" customHeight="1">
      <c r="A21" s="47"/>
      <c r="B21" s="101"/>
      <c r="C21" s="347">
        <v>44926</v>
      </c>
      <c r="D21" s="347">
        <v>44834</v>
      </c>
      <c r="E21" s="347">
        <v>44742</v>
      </c>
      <c r="F21" s="347">
        <v>44651</v>
      </c>
      <c r="G21" s="819">
        <v>44561</v>
      </c>
      <c r="H21" s="819">
        <v>44469</v>
      </c>
      <c r="I21" s="819">
        <v>44377</v>
      </c>
      <c r="J21" s="819">
        <v>44286</v>
      </c>
      <c r="K21" s="819">
        <v>44196</v>
      </c>
      <c r="L21" s="819">
        <v>44104</v>
      </c>
      <c r="M21" s="819">
        <v>44012</v>
      </c>
      <c r="N21" s="819">
        <v>43921</v>
      </c>
      <c r="O21" s="11"/>
      <c r="Y21" s="11"/>
      <c r="Z21" s="11"/>
      <c r="AA21" s="333"/>
      <c r="AB21" s="333"/>
      <c r="AC21" s="333"/>
      <c r="AD21" s="333"/>
      <c r="AE21" s="333"/>
      <c r="AF21" s="333"/>
      <c r="AG21" s="333"/>
      <c r="AH21" s="333"/>
      <c r="AI21" s="333"/>
    </row>
    <row r="22" spans="1:35" ht="14.85" customHeight="1">
      <c r="A22" s="50" t="s">
        <v>65</v>
      </c>
      <c r="B22" s="51" t="s">
        <v>42</v>
      </c>
      <c r="C22" s="472">
        <v>5271.6</v>
      </c>
      <c r="D22" s="52">
        <v>5304.7</v>
      </c>
      <c r="E22" s="52">
        <v>4614.5</v>
      </c>
      <c r="F22" s="52">
        <v>4623</v>
      </c>
      <c r="G22" s="52">
        <v>4258.2</v>
      </c>
      <c r="H22" s="52">
        <v>4131.1000000000004</v>
      </c>
      <c r="I22" s="52">
        <v>3967.5</v>
      </c>
      <c r="J22" s="52">
        <v>3975.2</v>
      </c>
      <c r="K22" s="52">
        <v>3920.9</v>
      </c>
      <c r="L22" s="52">
        <v>3408.8</v>
      </c>
      <c r="M22" s="52">
        <v>3368.4</v>
      </c>
      <c r="N22" s="52">
        <v>3183.4</v>
      </c>
      <c r="AA22" s="333"/>
      <c r="AB22" s="333"/>
      <c r="AC22" s="333"/>
      <c r="AD22" s="333"/>
      <c r="AE22" s="333"/>
      <c r="AF22" s="333"/>
      <c r="AG22" s="333"/>
      <c r="AH22" s="333"/>
      <c r="AI22" s="333"/>
    </row>
    <row r="23" spans="1:35" ht="14.85" customHeight="1">
      <c r="A23" s="50" t="s">
        <v>66</v>
      </c>
      <c r="B23" s="51" t="s">
        <v>42</v>
      </c>
      <c r="C23" s="472">
        <v>2125.6</v>
      </c>
      <c r="D23" s="52">
        <v>2228.1999999999998</v>
      </c>
      <c r="E23" s="52">
        <v>2127.8000000000002</v>
      </c>
      <c r="F23" s="52">
        <v>2005.3</v>
      </c>
      <c r="G23" s="52">
        <v>1855.9</v>
      </c>
      <c r="H23" s="52">
        <v>1811.2</v>
      </c>
      <c r="I23" s="52">
        <v>1831</v>
      </c>
      <c r="J23" s="52">
        <v>1810.7</v>
      </c>
      <c r="K23" s="52">
        <v>1813.3</v>
      </c>
      <c r="L23" s="52">
        <v>1312.7</v>
      </c>
      <c r="M23" s="52">
        <v>1320.4</v>
      </c>
      <c r="N23" s="52">
        <v>1356.2</v>
      </c>
      <c r="AA23" s="333"/>
      <c r="AB23" s="333"/>
      <c r="AC23" s="333"/>
      <c r="AD23" s="333"/>
      <c r="AE23" s="333"/>
      <c r="AF23" s="333"/>
      <c r="AG23" s="333"/>
      <c r="AH23" s="333"/>
      <c r="AI23" s="333"/>
    </row>
    <row r="24" spans="1:35" ht="14.85" customHeight="1">
      <c r="A24" s="50" t="s">
        <v>67</v>
      </c>
      <c r="B24" s="51" t="s">
        <v>42</v>
      </c>
      <c r="C24" s="472">
        <v>986.9</v>
      </c>
      <c r="D24" s="52">
        <v>1512.8</v>
      </c>
      <c r="E24" s="52">
        <v>1156.2</v>
      </c>
      <c r="F24" s="52">
        <v>1000.7</v>
      </c>
      <c r="G24" s="52">
        <v>957.2</v>
      </c>
      <c r="H24" s="52">
        <v>620.4</v>
      </c>
      <c r="I24" s="52">
        <v>571.6</v>
      </c>
      <c r="J24" s="52">
        <v>579.20000000000005</v>
      </c>
      <c r="K24" s="52">
        <v>600.29999999999995</v>
      </c>
      <c r="L24" s="52">
        <v>1026.8</v>
      </c>
      <c r="M24" s="52">
        <v>1019.2</v>
      </c>
      <c r="N24" s="52">
        <v>950.6</v>
      </c>
      <c r="AA24" s="333"/>
      <c r="AB24" s="333"/>
      <c r="AC24" s="333"/>
      <c r="AD24" s="333"/>
      <c r="AE24" s="333"/>
      <c r="AF24" s="333"/>
      <c r="AG24" s="333"/>
      <c r="AH24" s="333"/>
      <c r="AI24" s="333"/>
    </row>
    <row r="25" spans="1:35" ht="14.85" customHeight="1">
      <c r="A25" s="50" t="s">
        <v>302</v>
      </c>
      <c r="B25" s="51" t="s">
        <v>42</v>
      </c>
      <c r="C25" s="472">
        <v>443.3</v>
      </c>
      <c r="D25" s="52">
        <v>1068.7</v>
      </c>
      <c r="E25" s="52">
        <v>747.2</v>
      </c>
      <c r="F25" s="52">
        <v>642.4</v>
      </c>
      <c r="G25" s="52">
        <v>438.7</v>
      </c>
      <c r="H25" s="52">
        <v>169.5</v>
      </c>
      <c r="I25" s="52">
        <v>99.1</v>
      </c>
      <c r="J25" s="52">
        <v>129.69999999999999</v>
      </c>
      <c r="K25" s="52">
        <v>94.4</v>
      </c>
      <c r="L25" s="52">
        <v>31.4</v>
      </c>
      <c r="M25" s="52">
        <v>55.9</v>
      </c>
      <c r="N25" s="52">
        <v>88.1</v>
      </c>
      <c r="AA25" s="333"/>
      <c r="AB25" s="333"/>
      <c r="AC25" s="333"/>
      <c r="AD25" s="333"/>
      <c r="AE25" s="333"/>
      <c r="AF25" s="333"/>
      <c r="AG25" s="333"/>
      <c r="AH25" s="333"/>
      <c r="AI25" s="333"/>
    </row>
    <row r="26" spans="1:35" ht="14.85" customHeight="1">
      <c r="A26" s="50" t="s">
        <v>365</v>
      </c>
      <c r="B26" s="51" t="s">
        <v>70</v>
      </c>
      <c r="C26" s="477">
        <v>1.83</v>
      </c>
      <c r="D26" s="146">
        <v>3.65</v>
      </c>
      <c r="E26" s="146">
        <v>3.08</v>
      </c>
      <c r="F26" s="146">
        <v>2.95</v>
      </c>
      <c r="G26" s="146">
        <v>2.85</v>
      </c>
      <c r="H26" s="146">
        <v>1.72</v>
      </c>
      <c r="I26" s="146">
        <v>1.61</v>
      </c>
      <c r="J26" s="146">
        <v>1.61</v>
      </c>
      <c r="K26" s="146">
        <v>1.8</v>
      </c>
      <c r="L26" s="146">
        <v>3.64</v>
      </c>
      <c r="M26" s="146">
        <v>4.04</v>
      </c>
      <c r="N26" s="146">
        <v>4.42</v>
      </c>
      <c r="AA26" s="333"/>
      <c r="AB26" s="333"/>
      <c r="AC26" s="333"/>
      <c r="AD26" s="333"/>
      <c r="AE26" s="333"/>
      <c r="AF26" s="333"/>
      <c r="AG26" s="333"/>
      <c r="AH26" s="333"/>
      <c r="AI26" s="333"/>
    </row>
    <row r="27" spans="1:35" ht="14.85" customHeight="1">
      <c r="A27" s="634" t="s">
        <v>71</v>
      </c>
      <c r="B27" s="51" t="s">
        <v>70</v>
      </c>
      <c r="C27" s="477">
        <v>2.1</v>
      </c>
      <c r="D27" s="146">
        <v>3.23</v>
      </c>
      <c r="E27" s="146">
        <v>2.96</v>
      </c>
      <c r="F27" s="146">
        <v>2.73</v>
      </c>
      <c r="G27" s="146">
        <v>2.88</v>
      </c>
      <c r="H27" s="146">
        <v>1.99</v>
      </c>
      <c r="I27" s="146">
        <v>1.83</v>
      </c>
      <c r="J27" s="146">
        <v>1.92</v>
      </c>
      <c r="K27" s="146">
        <v>2.44</v>
      </c>
      <c r="L27" s="146">
        <v>4.51</v>
      </c>
      <c r="M27" s="146">
        <v>4.79</v>
      </c>
      <c r="N27" s="146">
        <v>4.49</v>
      </c>
      <c r="AA27" s="333"/>
      <c r="AB27" s="333"/>
      <c r="AC27" s="333"/>
      <c r="AD27" s="333"/>
      <c r="AE27" s="333"/>
      <c r="AF27" s="333"/>
      <c r="AG27" s="333"/>
      <c r="AH27" s="333"/>
      <c r="AI27" s="333"/>
    </row>
    <row r="28" spans="1:35" ht="14.85" customHeight="1">
      <c r="A28" s="818" t="s">
        <v>366</v>
      </c>
      <c r="B28" s="54" t="s">
        <v>50</v>
      </c>
      <c r="C28" s="476">
        <v>0.49099999999999999</v>
      </c>
      <c r="D28" s="56">
        <v>0.23899999999999999</v>
      </c>
      <c r="E28" s="56">
        <v>0.28399999999999997</v>
      </c>
      <c r="F28" s="56">
        <v>0.29699999999999999</v>
      </c>
      <c r="G28" s="56">
        <v>0.313</v>
      </c>
      <c r="H28" s="56">
        <v>0.51300000000000001</v>
      </c>
      <c r="I28" s="56">
        <v>0.55400000000000005</v>
      </c>
      <c r="J28" s="56">
        <v>0.57499999999999996</v>
      </c>
      <c r="K28" s="56">
        <v>0.51500000000000001</v>
      </c>
      <c r="L28" s="56">
        <v>0.248</v>
      </c>
      <c r="M28" s="56">
        <v>0.22500000000000001</v>
      </c>
      <c r="N28" s="56">
        <v>0.20699999999999999</v>
      </c>
      <c r="P28" s="332"/>
      <c r="Q28" s="332"/>
      <c r="R28" s="332"/>
      <c r="S28" s="332"/>
      <c r="T28" s="332"/>
      <c r="U28" s="332"/>
      <c r="V28" s="332"/>
      <c r="W28" s="332"/>
      <c r="AA28" s="333"/>
      <c r="AB28" s="333"/>
      <c r="AC28" s="333"/>
      <c r="AD28" s="333"/>
      <c r="AE28" s="333"/>
      <c r="AF28" s="333"/>
      <c r="AG28" s="333"/>
      <c r="AH28" s="333"/>
      <c r="AI28" s="333"/>
    </row>
    <row r="29" spans="1:35" s="10" customFormat="1" ht="14.85" customHeight="1">
      <c r="A29" s="649" t="s">
        <v>690</v>
      </c>
      <c r="B29" s="144"/>
      <c r="C29" s="144"/>
      <c r="D29" s="8"/>
      <c r="E29" s="8"/>
      <c r="F29" s="8"/>
      <c r="G29" s="8"/>
      <c r="H29" s="129"/>
      <c r="I29" s="129"/>
      <c r="J29" s="129"/>
      <c r="K29" s="129"/>
      <c r="L29" s="129"/>
    </row>
    <row r="30" spans="1:35" ht="14.85" customHeight="1">
      <c r="A30" s="10"/>
      <c r="B30" s="33"/>
      <c r="C30" s="33"/>
      <c r="D30" s="10"/>
      <c r="E30" s="10"/>
      <c r="F30" s="10"/>
      <c r="G30" s="10"/>
    </row>
    <row r="31" spans="1:35" ht="14.85" customHeight="1">
      <c r="A31" s="10"/>
      <c r="B31" s="33"/>
      <c r="C31" s="33"/>
      <c r="D31" s="10"/>
      <c r="E31" s="10"/>
      <c r="F31" s="10"/>
      <c r="G31" s="10"/>
    </row>
    <row r="32" spans="1:35" ht="14.85" customHeight="1">
      <c r="A32" s="872" t="s">
        <v>213</v>
      </c>
      <c r="B32" s="872"/>
      <c r="C32" s="872"/>
      <c r="D32" s="872"/>
      <c r="E32" s="872"/>
      <c r="F32" s="872"/>
      <c r="G32" s="872"/>
      <c r="H32" s="872"/>
      <c r="I32" s="872"/>
      <c r="J32" s="10"/>
      <c r="K32" s="10"/>
    </row>
    <row r="33" spans="1:40" s="27" customFormat="1" ht="25.5">
      <c r="A33" s="47"/>
      <c r="B33" s="47"/>
      <c r="C33" s="47" t="s">
        <v>348</v>
      </c>
      <c r="D33" s="47" t="s">
        <v>349</v>
      </c>
      <c r="E33" s="47" t="s">
        <v>350</v>
      </c>
      <c r="F33" s="47" t="s">
        <v>351</v>
      </c>
      <c r="G33" s="47" t="s">
        <v>338</v>
      </c>
      <c r="H33" s="47" t="s">
        <v>352</v>
      </c>
      <c r="I33" s="47" t="s">
        <v>353</v>
      </c>
      <c r="J33" s="47" t="s">
        <v>354</v>
      </c>
      <c r="K33" s="47" t="s">
        <v>355</v>
      </c>
      <c r="L33" s="47" t="s">
        <v>356</v>
      </c>
      <c r="M33" s="47" t="s">
        <v>357</v>
      </c>
      <c r="N33" s="47" t="s">
        <v>358</v>
      </c>
      <c r="AB33" s="11"/>
      <c r="AC33" s="11"/>
      <c r="AD33" s="11"/>
      <c r="AE33" s="11"/>
      <c r="AF33" s="11"/>
      <c r="AG33" s="11"/>
      <c r="AH33" s="11"/>
      <c r="AI33" s="11"/>
      <c r="AJ33" s="11"/>
      <c r="AK33" s="11"/>
      <c r="AL33" s="11"/>
      <c r="AM33" s="11"/>
      <c r="AN33" s="11"/>
    </row>
    <row r="34" spans="1:40" ht="14.85" customHeight="1">
      <c r="A34" s="106" t="s">
        <v>367</v>
      </c>
      <c r="B34" s="106"/>
      <c r="C34" s="59"/>
      <c r="D34" s="60"/>
      <c r="E34" s="60"/>
      <c r="F34" s="60"/>
      <c r="G34" s="60"/>
      <c r="H34" s="60"/>
      <c r="I34" s="60"/>
      <c r="J34" s="60"/>
      <c r="K34" s="60"/>
      <c r="L34" s="60"/>
      <c r="M34" s="60"/>
      <c r="N34" s="60"/>
    </row>
    <row r="35" spans="1:40" ht="14.85" customHeight="1">
      <c r="A35" s="85" t="s">
        <v>215</v>
      </c>
      <c r="B35" s="123" t="s">
        <v>216</v>
      </c>
      <c r="C35" s="820" t="s">
        <v>752</v>
      </c>
      <c r="D35" s="821" t="s">
        <v>753</v>
      </c>
      <c r="E35" s="821" t="s">
        <v>754</v>
      </c>
      <c r="F35" s="821" t="s">
        <v>754</v>
      </c>
      <c r="G35" s="821" t="s">
        <v>755</v>
      </c>
      <c r="H35" s="821" t="s">
        <v>755</v>
      </c>
      <c r="I35" s="821" t="s">
        <v>755</v>
      </c>
      <c r="J35" s="821" t="s">
        <v>755</v>
      </c>
      <c r="K35" s="821" t="s">
        <v>755</v>
      </c>
      <c r="L35" s="821" t="s">
        <v>755</v>
      </c>
      <c r="M35" s="821" t="s">
        <v>756</v>
      </c>
      <c r="N35" s="822" t="s">
        <v>756</v>
      </c>
      <c r="P35" s="335"/>
      <c r="Q35" s="335"/>
      <c r="R35" s="335"/>
      <c r="S35" s="335"/>
      <c r="AD35" s="335"/>
      <c r="AE35" s="335"/>
      <c r="AF35" s="335"/>
      <c r="AG35" s="335"/>
      <c r="AH35" s="335"/>
      <c r="AI35" s="335"/>
      <c r="AJ35" s="335"/>
      <c r="AK35" s="335"/>
    </row>
    <row r="36" spans="1:40" ht="14.85" customHeight="1">
      <c r="A36" s="122" t="s">
        <v>217</v>
      </c>
      <c r="B36" s="123" t="s">
        <v>216</v>
      </c>
      <c r="C36" s="820" t="s">
        <v>757</v>
      </c>
      <c r="D36" s="821" t="s">
        <v>757</v>
      </c>
      <c r="E36" s="821" t="s">
        <v>757</v>
      </c>
      <c r="F36" s="821" t="s">
        <v>757</v>
      </c>
      <c r="G36" s="821" t="s">
        <v>758</v>
      </c>
      <c r="H36" s="821" t="s">
        <v>759</v>
      </c>
      <c r="I36" s="821" t="s">
        <v>759</v>
      </c>
      <c r="J36" s="821" t="s">
        <v>759</v>
      </c>
      <c r="K36" s="821" t="s">
        <v>760</v>
      </c>
      <c r="L36" s="821" t="s">
        <v>760</v>
      </c>
      <c r="M36" s="821" t="s">
        <v>761</v>
      </c>
      <c r="N36" s="822" t="s">
        <v>761</v>
      </c>
      <c r="R36" s="335"/>
      <c r="S36" s="335"/>
      <c r="T36" s="335"/>
      <c r="U36" s="335"/>
      <c r="V36" s="335"/>
      <c r="W36" s="335"/>
      <c r="Y36" s="335"/>
      <c r="AD36" s="335"/>
      <c r="AE36" s="335"/>
      <c r="AF36" s="335"/>
      <c r="AG36" s="335"/>
      <c r="AH36" s="335"/>
      <c r="AI36" s="335"/>
      <c r="AJ36" s="335"/>
      <c r="AK36" s="335"/>
      <c r="AM36" s="335"/>
    </row>
    <row r="37" spans="1:40" ht="14.85" customHeight="1">
      <c r="A37" s="122" t="s">
        <v>218</v>
      </c>
      <c r="B37" s="123" t="s">
        <v>216</v>
      </c>
      <c r="C37" s="820" t="s">
        <v>762</v>
      </c>
      <c r="D37" s="821" t="s">
        <v>763</v>
      </c>
      <c r="E37" s="821" t="s">
        <v>764</v>
      </c>
      <c r="F37" s="821" t="s">
        <v>764</v>
      </c>
      <c r="G37" s="821" t="s">
        <v>764</v>
      </c>
      <c r="H37" s="821" t="s">
        <v>765</v>
      </c>
      <c r="I37" s="821" t="s">
        <v>765</v>
      </c>
      <c r="J37" s="821" t="s">
        <v>765</v>
      </c>
      <c r="K37" s="821" t="s">
        <v>766</v>
      </c>
      <c r="L37" s="821" t="s">
        <v>766</v>
      </c>
      <c r="M37" s="821" t="s">
        <v>767</v>
      </c>
      <c r="N37" s="822" t="s">
        <v>767</v>
      </c>
      <c r="AD37" s="335"/>
      <c r="AE37" s="335"/>
      <c r="AF37" s="335"/>
      <c r="AG37" s="335"/>
      <c r="AH37" s="335"/>
      <c r="AI37" s="335"/>
      <c r="AJ37" s="335"/>
      <c r="AK37" s="335"/>
    </row>
    <row r="38" spans="1:40" ht="14.85" customHeight="1">
      <c r="A38" s="85" t="s">
        <v>219</v>
      </c>
      <c r="B38" s="123" t="s">
        <v>220</v>
      </c>
      <c r="C38" s="820" t="s">
        <v>768</v>
      </c>
      <c r="D38" s="821" t="s">
        <v>769</v>
      </c>
      <c r="E38" s="821" t="s">
        <v>770</v>
      </c>
      <c r="F38" s="821" t="s">
        <v>771</v>
      </c>
      <c r="G38" s="821" t="s">
        <v>771</v>
      </c>
      <c r="H38" s="821" t="s">
        <v>772</v>
      </c>
      <c r="I38" s="821" t="s">
        <v>773</v>
      </c>
      <c r="J38" s="821" t="s">
        <v>774</v>
      </c>
      <c r="K38" s="821" t="s">
        <v>775</v>
      </c>
      <c r="L38" s="821" t="s">
        <v>776</v>
      </c>
      <c r="M38" s="821" t="s">
        <v>777</v>
      </c>
      <c r="N38" s="822" t="s">
        <v>778</v>
      </c>
      <c r="AD38" s="335"/>
      <c r="AE38" s="335"/>
      <c r="AF38" s="335"/>
      <c r="AG38" s="335"/>
      <c r="AH38" s="335"/>
      <c r="AI38" s="335"/>
      <c r="AJ38" s="335"/>
      <c r="AK38" s="335"/>
    </row>
    <row r="39" spans="1:40" ht="14.85" customHeight="1">
      <c r="A39" s="85" t="s">
        <v>221</v>
      </c>
      <c r="B39" s="123" t="s">
        <v>220</v>
      </c>
      <c r="C39" s="820" t="s">
        <v>779</v>
      </c>
      <c r="D39" s="821" t="s">
        <v>780</v>
      </c>
      <c r="E39" s="821" t="s">
        <v>781</v>
      </c>
      <c r="F39" s="821" t="s">
        <v>782</v>
      </c>
      <c r="G39" s="821" t="s">
        <v>783</v>
      </c>
      <c r="H39" s="821" t="s">
        <v>784</v>
      </c>
      <c r="I39" s="821" t="s">
        <v>782</v>
      </c>
      <c r="J39" s="821" t="s">
        <v>784</v>
      </c>
      <c r="K39" s="821" t="s">
        <v>785</v>
      </c>
      <c r="L39" s="821" t="s">
        <v>786</v>
      </c>
      <c r="M39" s="821" t="s">
        <v>787</v>
      </c>
      <c r="N39" s="822" t="s">
        <v>788</v>
      </c>
      <c r="AD39" s="335"/>
      <c r="AE39" s="335"/>
      <c r="AF39" s="335"/>
      <c r="AG39" s="335"/>
      <c r="AH39" s="335"/>
      <c r="AI39" s="335"/>
      <c r="AJ39" s="335"/>
      <c r="AK39" s="335"/>
    </row>
    <row r="40" spans="1:40" ht="14.85" customHeight="1">
      <c r="A40" s="122" t="s">
        <v>222</v>
      </c>
      <c r="B40" s="123" t="s">
        <v>220</v>
      </c>
      <c r="C40" s="820" t="s">
        <v>789</v>
      </c>
      <c r="D40" s="821" t="s">
        <v>790</v>
      </c>
      <c r="E40" s="821" t="s">
        <v>791</v>
      </c>
      <c r="F40" s="821" t="s">
        <v>779</v>
      </c>
      <c r="G40" s="821" t="s">
        <v>792</v>
      </c>
      <c r="H40" s="821" t="s">
        <v>793</v>
      </c>
      <c r="I40" s="821" t="s">
        <v>794</v>
      </c>
      <c r="J40" s="821" t="s">
        <v>794</v>
      </c>
      <c r="K40" s="821" t="s">
        <v>791</v>
      </c>
      <c r="L40" s="821" t="s">
        <v>795</v>
      </c>
      <c r="M40" s="821" t="s">
        <v>796</v>
      </c>
      <c r="N40" s="822" t="s">
        <v>791</v>
      </c>
      <c r="AD40" s="335"/>
      <c r="AE40" s="335"/>
      <c r="AF40" s="335"/>
      <c r="AG40" s="335"/>
      <c r="AH40" s="335"/>
      <c r="AI40" s="335"/>
      <c r="AJ40" s="335"/>
      <c r="AK40" s="335"/>
    </row>
    <row r="41" spans="1:40" ht="14.85" customHeight="1">
      <c r="A41" s="122" t="s">
        <v>223</v>
      </c>
      <c r="B41" s="123" t="s">
        <v>50</v>
      </c>
      <c r="C41" s="820" t="s">
        <v>797</v>
      </c>
      <c r="D41" s="821" t="s">
        <v>798</v>
      </c>
      <c r="E41" s="821" t="s">
        <v>799</v>
      </c>
      <c r="F41" s="821" t="s">
        <v>800</v>
      </c>
      <c r="G41" s="821" t="s">
        <v>801</v>
      </c>
      <c r="H41" s="821" t="s">
        <v>802</v>
      </c>
      <c r="I41" s="821" t="s">
        <v>803</v>
      </c>
      <c r="J41" s="821" t="s">
        <v>803</v>
      </c>
      <c r="K41" s="821" t="s">
        <v>804</v>
      </c>
      <c r="L41" s="821" t="s">
        <v>805</v>
      </c>
      <c r="M41" s="821" t="s">
        <v>806</v>
      </c>
      <c r="N41" s="822" t="s">
        <v>807</v>
      </c>
      <c r="P41" s="332"/>
      <c r="Q41" s="332"/>
      <c r="R41" s="332"/>
      <c r="S41" s="332"/>
      <c r="T41" s="332"/>
      <c r="U41" s="332"/>
      <c r="V41" s="332"/>
      <c r="W41" s="332"/>
      <c r="Y41" s="332"/>
      <c r="AD41" s="335"/>
      <c r="AE41" s="335"/>
      <c r="AF41" s="335"/>
      <c r="AG41" s="335"/>
      <c r="AH41" s="335"/>
      <c r="AI41" s="335"/>
      <c r="AJ41" s="335"/>
      <c r="AK41" s="335"/>
      <c r="AM41" s="332"/>
    </row>
    <row r="42" spans="1:40" ht="14.85" customHeight="1">
      <c r="A42" s="85" t="s">
        <v>224</v>
      </c>
      <c r="B42" s="123" t="s">
        <v>220</v>
      </c>
      <c r="C42" s="820" t="s">
        <v>808</v>
      </c>
      <c r="D42" s="821" t="s">
        <v>809</v>
      </c>
      <c r="E42" s="821" t="s">
        <v>810</v>
      </c>
      <c r="F42" s="821" t="s">
        <v>811</v>
      </c>
      <c r="G42" s="821" t="s">
        <v>812</v>
      </c>
      <c r="H42" s="821" t="s">
        <v>813</v>
      </c>
      <c r="I42" s="821" t="s">
        <v>813</v>
      </c>
      <c r="J42" s="821" t="s">
        <v>809</v>
      </c>
      <c r="K42" s="821" t="s">
        <v>814</v>
      </c>
      <c r="L42" s="821" t="s">
        <v>815</v>
      </c>
      <c r="M42" s="821" t="s">
        <v>816</v>
      </c>
      <c r="N42" s="822" t="s">
        <v>817</v>
      </c>
      <c r="AD42" s="335"/>
      <c r="AE42" s="335"/>
      <c r="AF42" s="335"/>
      <c r="AG42" s="335"/>
      <c r="AH42" s="335"/>
      <c r="AI42" s="335"/>
      <c r="AJ42" s="335"/>
      <c r="AK42" s="335"/>
    </row>
    <row r="43" spans="1:40" ht="14.85" customHeight="1">
      <c r="A43" s="85" t="s">
        <v>225</v>
      </c>
      <c r="B43" s="123" t="s">
        <v>226</v>
      </c>
      <c r="C43" s="820" t="s">
        <v>818</v>
      </c>
      <c r="D43" s="821" t="s">
        <v>819</v>
      </c>
      <c r="E43" s="821" t="s">
        <v>818</v>
      </c>
      <c r="F43" s="821" t="s">
        <v>820</v>
      </c>
      <c r="G43" s="821" t="s">
        <v>794</v>
      </c>
      <c r="H43" s="821" t="s">
        <v>781</v>
      </c>
      <c r="I43" s="821" t="s">
        <v>821</v>
      </c>
      <c r="J43" s="821" t="s">
        <v>822</v>
      </c>
      <c r="K43" s="821" t="s">
        <v>823</v>
      </c>
      <c r="L43" s="821" t="s">
        <v>824</v>
      </c>
      <c r="M43" s="821" t="s">
        <v>789</v>
      </c>
      <c r="N43" s="822" t="s">
        <v>825</v>
      </c>
      <c r="AD43" s="335"/>
      <c r="AE43" s="335"/>
      <c r="AF43" s="335"/>
      <c r="AG43" s="335"/>
      <c r="AH43" s="335"/>
      <c r="AI43" s="335"/>
      <c r="AJ43" s="335"/>
      <c r="AK43" s="335"/>
    </row>
    <row r="44" spans="1:40" ht="14.85" customHeight="1">
      <c r="A44" s="85" t="s">
        <v>227</v>
      </c>
      <c r="B44" s="123" t="s">
        <v>228</v>
      </c>
      <c r="C44" s="820" t="s">
        <v>826</v>
      </c>
      <c r="D44" s="821" t="s">
        <v>827</v>
      </c>
      <c r="E44" s="821" t="s">
        <v>828</v>
      </c>
      <c r="F44" s="821" t="s">
        <v>829</v>
      </c>
      <c r="G44" s="821" t="s">
        <v>830</v>
      </c>
      <c r="H44" s="821" t="s">
        <v>831</v>
      </c>
      <c r="I44" s="821" t="s">
        <v>832</v>
      </c>
      <c r="J44" s="821" t="s">
        <v>833</v>
      </c>
      <c r="K44" s="821" t="s">
        <v>834</v>
      </c>
      <c r="L44" s="821" t="s">
        <v>835</v>
      </c>
      <c r="M44" s="821" t="s">
        <v>826</v>
      </c>
      <c r="N44" s="822" t="s">
        <v>836</v>
      </c>
      <c r="AD44" s="335"/>
      <c r="AE44" s="335"/>
      <c r="AF44" s="335"/>
      <c r="AG44" s="335"/>
      <c r="AH44" s="335"/>
      <c r="AI44" s="335"/>
      <c r="AJ44" s="335"/>
      <c r="AK44" s="335"/>
    </row>
    <row r="45" spans="1:40" ht="14.85" customHeight="1">
      <c r="A45" s="106" t="s">
        <v>229</v>
      </c>
      <c r="B45" s="123"/>
      <c r="C45" s="820"/>
      <c r="D45" s="821"/>
      <c r="E45" s="821"/>
      <c r="F45" s="821" t="s">
        <v>837</v>
      </c>
      <c r="G45" s="821"/>
      <c r="H45" s="821"/>
      <c r="I45" s="821"/>
      <c r="J45" s="821"/>
      <c r="K45" s="821"/>
      <c r="L45" s="821"/>
      <c r="M45" s="821"/>
      <c r="N45" s="822"/>
      <c r="AD45" s="335"/>
      <c r="AE45" s="335"/>
      <c r="AF45" s="335"/>
      <c r="AG45" s="335"/>
      <c r="AH45" s="335"/>
      <c r="AI45" s="335"/>
      <c r="AJ45" s="335"/>
      <c r="AK45" s="335"/>
    </row>
    <row r="46" spans="1:40" ht="14.85" customHeight="1">
      <c r="A46" s="85" t="s">
        <v>215</v>
      </c>
      <c r="B46" s="123" t="s">
        <v>216</v>
      </c>
      <c r="C46" s="820" t="s">
        <v>838</v>
      </c>
      <c r="D46" s="821" t="s">
        <v>838</v>
      </c>
      <c r="E46" s="821" t="s">
        <v>838</v>
      </c>
      <c r="F46" s="821" t="s">
        <v>838</v>
      </c>
      <c r="G46" s="821" t="s">
        <v>839</v>
      </c>
      <c r="H46" s="821" t="s">
        <v>839</v>
      </c>
      <c r="I46" s="821" t="s">
        <v>839</v>
      </c>
      <c r="J46" s="821" t="s">
        <v>839</v>
      </c>
      <c r="K46" s="821" t="s">
        <v>839</v>
      </c>
      <c r="L46" s="821" t="s">
        <v>839</v>
      </c>
      <c r="M46" s="821" t="s">
        <v>839</v>
      </c>
      <c r="N46" s="822" t="s">
        <v>839</v>
      </c>
      <c r="AD46" s="335"/>
      <c r="AE46" s="335"/>
      <c r="AF46" s="335"/>
      <c r="AG46" s="335"/>
      <c r="AH46" s="335"/>
      <c r="AI46" s="335"/>
      <c r="AJ46" s="335"/>
      <c r="AK46" s="335"/>
    </row>
    <row r="47" spans="1:40" ht="14.85" customHeight="1">
      <c r="A47" s="122" t="s">
        <v>217</v>
      </c>
      <c r="B47" s="123" t="s">
        <v>216</v>
      </c>
      <c r="C47" s="820" t="s">
        <v>840</v>
      </c>
      <c r="D47" s="821" t="s">
        <v>840</v>
      </c>
      <c r="E47" s="821" t="s">
        <v>840</v>
      </c>
      <c r="F47" s="821" t="s">
        <v>840</v>
      </c>
      <c r="G47" s="821" t="s">
        <v>841</v>
      </c>
      <c r="H47" s="821" t="s">
        <v>841</v>
      </c>
      <c r="I47" s="821" t="s">
        <v>841</v>
      </c>
      <c r="J47" s="821" t="s">
        <v>841</v>
      </c>
      <c r="K47" s="821" t="s">
        <v>842</v>
      </c>
      <c r="L47" s="821" t="s">
        <v>842</v>
      </c>
      <c r="M47" s="821" t="s">
        <v>843</v>
      </c>
      <c r="N47" s="822" t="s">
        <v>843</v>
      </c>
      <c r="AD47" s="335"/>
      <c r="AE47" s="335"/>
      <c r="AF47" s="335"/>
      <c r="AG47" s="335"/>
      <c r="AH47" s="335"/>
      <c r="AI47" s="335"/>
      <c r="AJ47" s="335"/>
      <c r="AK47" s="335"/>
    </row>
    <row r="48" spans="1:40" ht="14.85" customHeight="1">
      <c r="A48" s="122" t="s">
        <v>218</v>
      </c>
      <c r="B48" s="123" t="s">
        <v>216</v>
      </c>
      <c r="C48" s="820" t="s">
        <v>844</v>
      </c>
      <c r="D48" s="821" t="s">
        <v>844</v>
      </c>
      <c r="E48" s="821" t="s">
        <v>844</v>
      </c>
      <c r="F48" s="821" t="s">
        <v>844</v>
      </c>
      <c r="G48" s="821" t="s">
        <v>844</v>
      </c>
      <c r="H48" s="821" t="s">
        <v>844</v>
      </c>
      <c r="I48" s="821" t="s">
        <v>844</v>
      </c>
      <c r="J48" s="821" t="s">
        <v>844</v>
      </c>
      <c r="K48" s="821" t="s">
        <v>845</v>
      </c>
      <c r="L48" s="821" t="s">
        <v>845</v>
      </c>
      <c r="M48" s="821" t="s">
        <v>846</v>
      </c>
      <c r="N48" s="822" t="s">
        <v>846</v>
      </c>
      <c r="AD48" s="335"/>
      <c r="AE48" s="335"/>
      <c r="AF48" s="335"/>
      <c r="AG48" s="335"/>
      <c r="AH48" s="335"/>
      <c r="AI48" s="335"/>
      <c r="AJ48" s="335"/>
      <c r="AK48" s="335"/>
    </row>
    <row r="49" spans="1:37" ht="14.85" customHeight="1">
      <c r="A49" s="85" t="s">
        <v>231</v>
      </c>
      <c r="B49" s="123" t="s">
        <v>220</v>
      </c>
      <c r="C49" s="820" t="s">
        <v>824</v>
      </c>
      <c r="D49" s="821" t="s">
        <v>847</v>
      </c>
      <c r="E49" s="821" t="s">
        <v>848</v>
      </c>
      <c r="F49" s="821" t="s">
        <v>849</v>
      </c>
      <c r="G49" s="821" t="s">
        <v>793</v>
      </c>
      <c r="H49" s="821" t="s">
        <v>850</v>
      </c>
      <c r="I49" s="821" t="s">
        <v>851</v>
      </c>
      <c r="J49" s="821" t="s">
        <v>823</v>
      </c>
      <c r="K49" s="821" t="s">
        <v>852</v>
      </c>
      <c r="L49" s="821" t="s">
        <v>853</v>
      </c>
      <c r="M49" s="821" t="s">
        <v>854</v>
      </c>
      <c r="N49" s="822" t="s">
        <v>855</v>
      </c>
      <c r="AD49" s="335"/>
      <c r="AE49" s="335"/>
      <c r="AF49" s="335"/>
      <c r="AG49" s="335"/>
      <c r="AH49" s="335"/>
      <c r="AI49" s="335"/>
      <c r="AJ49" s="335"/>
      <c r="AK49" s="335"/>
    </row>
    <row r="50" spans="1:37" ht="14.85" customHeight="1">
      <c r="A50" s="106" t="s">
        <v>368</v>
      </c>
      <c r="B50" s="123"/>
      <c r="C50" s="820"/>
      <c r="D50" s="821"/>
      <c r="E50" s="821"/>
      <c r="F50" s="821" t="s">
        <v>837</v>
      </c>
      <c r="G50" s="821"/>
      <c r="H50" s="821"/>
      <c r="I50" s="821"/>
      <c r="J50" s="821"/>
      <c r="K50" s="821"/>
      <c r="L50" s="821"/>
      <c r="M50" s="821"/>
      <c r="N50" s="822"/>
      <c r="AD50" s="335"/>
      <c r="AE50" s="335"/>
      <c r="AF50" s="335"/>
      <c r="AG50" s="335"/>
      <c r="AH50" s="335"/>
      <c r="AI50" s="335"/>
      <c r="AJ50" s="335"/>
      <c r="AK50" s="335"/>
    </row>
    <row r="51" spans="1:37" ht="14.85" customHeight="1">
      <c r="A51" s="85" t="s">
        <v>285</v>
      </c>
      <c r="B51" s="123" t="s">
        <v>220</v>
      </c>
      <c r="C51" s="820" t="s">
        <v>856</v>
      </c>
      <c r="D51" s="821" t="s">
        <v>857</v>
      </c>
      <c r="E51" s="821" t="s">
        <v>858</v>
      </c>
      <c r="F51" s="821" t="s">
        <v>859</v>
      </c>
      <c r="G51" s="821" t="s">
        <v>860</v>
      </c>
      <c r="H51" s="821" t="s">
        <v>861</v>
      </c>
      <c r="I51" s="821" t="s">
        <v>862</v>
      </c>
      <c r="J51" s="821" t="s">
        <v>863</v>
      </c>
      <c r="K51" s="821" t="s">
        <v>864</v>
      </c>
      <c r="L51" s="821" t="s">
        <v>865</v>
      </c>
      <c r="M51" s="821" t="s">
        <v>866</v>
      </c>
      <c r="N51" s="822" t="s">
        <v>867</v>
      </c>
      <c r="AD51" s="335"/>
      <c r="AE51" s="335"/>
      <c r="AF51" s="335"/>
      <c r="AG51" s="335"/>
      <c r="AH51" s="335"/>
      <c r="AI51" s="335"/>
      <c r="AJ51" s="335"/>
      <c r="AK51" s="335"/>
    </row>
    <row r="52" spans="1:37" ht="14.85" customHeight="1">
      <c r="A52" s="85" t="s">
        <v>369</v>
      </c>
      <c r="B52" s="123" t="s">
        <v>220</v>
      </c>
      <c r="C52" s="820" t="s">
        <v>868</v>
      </c>
      <c r="D52" s="821" t="s">
        <v>869</v>
      </c>
      <c r="E52" s="821" t="s">
        <v>870</v>
      </c>
      <c r="F52" s="821" t="s">
        <v>871</v>
      </c>
      <c r="G52" s="821" t="s">
        <v>872</v>
      </c>
      <c r="H52" s="821" t="s">
        <v>873</v>
      </c>
      <c r="I52" s="821" t="s">
        <v>810</v>
      </c>
      <c r="J52" s="821" t="s">
        <v>874</v>
      </c>
      <c r="K52" s="821" t="s">
        <v>875</v>
      </c>
      <c r="L52" s="821" t="s">
        <v>876</v>
      </c>
      <c r="M52" s="821" t="s">
        <v>877</v>
      </c>
      <c r="N52" s="822" t="s">
        <v>878</v>
      </c>
      <c r="AD52" s="335"/>
      <c r="AE52" s="335"/>
      <c r="AF52" s="335"/>
      <c r="AG52" s="335"/>
      <c r="AH52" s="335"/>
      <c r="AI52" s="335"/>
      <c r="AJ52" s="335"/>
      <c r="AK52" s="335"/>
    </row>
    <row r="53" spans="1:37" ht="14.85" customHeight="1">
      <c r="A53" s="85" t="s">
        <v>225</v>
      </c>
      <c r="B53" s="123" t="s">
        <v>226</v>
      </c>
      <c r="C53" s="820" t="s">
        <v>879</v>
      </c>
      <c r="D53" s="821" t="s">
        <v>879</v>
      </c>
      <c r="E53" s="821" t="s">
        <v>879</v>
      </c>
      <c r="F53" s="821" t="s">
        <v>879</v>
      </c>
      <c r="G53" s="821" t="s">
        <v>879</v>
      </c>
      <c r="H53" s="821" t="s">
        <v>879</v>
      </c>
      <c r="I53" s="821" t="s">
        <v>879</v>
      </c>
      <c r="J53" s="821" t="s">
        <v>880</v>
      </c>
      <c r="K53" s="821" t="s">
        <v>881</v>
      </c>
      <c r="L53" s="821" t="s">
        <v>882</v>
      </c>
      <c r="M53" s="821" t="s">
        <v>880</v>
      </c>
      <c r="N53" s="822" t="s">
        <v>879</v>
      </c>
      <c r="AD53" s="335"/>
      <c r="AE53" s="335"/>
      <c r="AF53" s="335"/>
      <c r="AG53" s="335"/>
      <c r="AH53" s="335"/>
      <c r="AI53" s="335"/>
      <c r="AJ53" s="335"/>
      <c r="AK53" s="335"/>
    </row>
    <row r="54" spans="1:37" ht="14.85" customHeight="1">
      <c r="A54" s="85" t="s">
        <v>227</v>
      </c>
      <c r="B54" s="123" t="s">
        <v>228</v>
      </c>
      <c r="C54" s="820" t="s">
        <v>883</v>
      </c>
      <c r="D54" s="821" t="s">
        <v>884</v>
      </c>
      <c r="E54" s="821" t="s">
        <v>885</v>
      </c>
      <c r="F54" s="821" t="s">
        <v>886</v>
      </c>
      <c r="G54" s="821" t="s">
        <v>885</v>
      </c>
      <c r="H54" s="821" t="s">
        <v>850</v>
      </c>
      <c r="I54" s="821" t="s">
        <v>854</v>
      </c>
      <c r="J54" s="821" t="s">
        <v>847</v>
      </c>
      <c r="K54" s="821" t="s">
        <v>887</v>
      </c>
      <c r="L54" s="821" t="s">
        <v>888</v>
      </c>
      <c r="M54" s="821" t="s">
        <v>889</v>
      </c>
      <c r="N54" s="822" t="s">
        <v>886</v>
      </c>
      <c r="AD54" s="335"/>
      <c r="AE54" s="335"/>
      <c r="AF54" s="335"/>
      <c r="AG54" s="335"/>
      <c r="AH54" s="335"/>
      <c r="AI54" s="335"/>
      <c r="AJ54" s="335"/>
      <c r="AK54" s="335"/>
    </row>
    <row r="55" spans="1:37" s="10" customFormat="1" ht="14.85" customHeight="1">
      <c r="A55" s="340" t="s">
        <v>747</v>
      </c>
      <c r="B55" s="144"/>
      <c r="C55" s="144"/>
      <c r="D55" s="8"/>
      <c r="E55" s="8"/>
      <c r="F55" s="8"/>
      <c r="G55" s="8"/>
      <c r="H55" s="129"/>
      <c r="I55" s="129"/>
      <c r="J55" s="129"/>
      <c r="K55" s="129"/>
      <c r="L55" s="129"/>
      <c r="M55" s="11"/>
    </row>
    <row r="56" spans="1:37" s="10" customFormat="1" ht="14.85" customHeight="1">
      <c r="A56" s="340" t="s">
        <v>748</v>
      </c>
      <c r="B56" s="144"/>
      <c r="C56" s="144"/>
      <c r="D56" s="8"/>
      <c r="E56" s="8"/>
      <c r="F56" s="8"/>
      <c r="G56" s="8"/>
      <c r="H56" s="129"/>
      <c r="I56" s="129"/>
      <c r="J56" s="129"/>
      <c r="K56" s="129"/>
      <c r="L56" s="129"/>
    </row>
    <row r="57" spans="1:37" s="10" customFormat="1" ht="14.85" customHeight="1">
      <c r="A57" s="340" t="s">
        <v>749</v>
      </c>
    </row>
    <row r="58" spans="1:37" s="10" customFormat="1" ht="14.85" customHeight="1">
      <c r="A58" s="340" t="s">
        <v>750</v>
      </c>
    </row>
    <row r="59" spans="1:37" s="10" customFormat="1" ht="14.85" customHeight="1">
      <c r="A59" s="340" t="s">
        <v>751</v>
      </c>
    </row>
    <row r="60" spans="1:37" s="10" customFormat="1" ht="14.85" customHeight="1">
      <c r="A60" s="340"/>
    </row>
    <row r="61" spans="1:37" s="10" customFormat="1" ht="14.85" customHeight="1">
      <c r="A61" s="340"/>
    </row>
    <row r="62" spans="1:37" s="10" customFormat="1" ht="14.85" customHeight="1">
      <c r="A62" s="340"/>
    </row>
    <row r="63" spans="1:37" s="10" customFormat="1" ht="14.85" customHeight="1">
      <c r="A63" s="340"/>
    </row>
    <row r="64" spans="1:37" s="10" customFormat="1" ht="14.85" customHeight="1">
      <c r="A64" s="340"/>
    </row>
  </sheetData>
  <mergeCells count="4">
    <mergeCell ref="A32:I32"/>
    <mergeCell ref="A2:D2"/>
    <mergeCell ref="G2:I2"/>
    <mergeCell ref="J2:L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72FE-C8AB-4BC6-9D82-2AE3FB3E1FA2}">
  <sheetPr codeName="Sheet11"/>
  <dimension ref="A1:XFD74"/>
  <sheetViews>
    <sheetView zoomScale="80" zoomScaleNormal="80" workbookViewId="0"/>
  </sheetViews>
  <sheetFormatPr defaultColWidth="9.140625" defaultRowHeight="14.85" customHeight="1"/>
  <cols>
    <col min="1" max="1" width="49.42578125" style="27" customWidth="1"/>
    <col min="2" max="2" width="13.5703125" style="11" customWidth="1"/>
    <col min="3" max="3" width="16.28515625" style="11" customWidth="1"/>
    <col min="4" max="4" width="17.140625" style="11" customWidth="1"/>
    <col min="5" max="6" width="9.140625" style="11"/>
    <col min="7" max="7" width="63.5703125" style="11" customWidth="1"/>
    <col min="8" max="16384" width="9.140625" style="11"/>
  </cols>
  <sheetData>
    <row r="1" spans="1:16384" ht="39.950000000000003" customHeight="1">
      <c r="A1" s="105" t="s">
        <v>37</v>
      </c>
      <c r="B1" s="114"/>
      <c r="C1" s="114"/>
      <c r="D1" s="105"/>
    </row>
    <row r="2" spans="1:16384" ht="39.950000000000003" customHeight="1" thickBot="1">
      <c r="A2" s="874" t="s">
        <v>940</v>
      </c>
      <c r="B2" s="874"/>
      <c r="C2" s="874"/>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c r="AG2" s="870"/>
      <c r="AH2" s="870"/>
      <c r="AI2" s="870"/>
      <c r="AJ2" s="870"/>
      <c r="AK2" s="870"/>
      <c r="AL2" s="870"/>
      <c r="AM2" s="870"/>
      <c r="AN2" s="870"/>
      <c r="AO2" s="870"/>
      <c r="AP2" s="870"/>
      <c r="AQ2" s="870"/>
      <c r="AR2" s="870"/>
      <c r="AS2" s="870"/>
      <c r="AT2" s="870"/>
      <c r="AU2" s="870"/>
      <c r="AV2" s="870"/>
      <c r="AW2" s="870"/>
      <c r="AX2" s="870"/>
      <c r="AY2" s="870"/>
      <c r="AZ2" s="870"/>
      <c r="BA2" s="870"/>
      <c r="BB2" s="870"/>
      <c r="BC2" s="870"/>
      <c r="BD2" s="870"/>
      <c r="BE2" s="870"/>
      <c r="BF2" s="870"/>
      <c r="BG2" s="870"/>
      <c r="BH2" s="870"/>
      <c r="BI2" s="870"/>
      <c r="BJ2" s="870"/>
      <c r="BK2" s="870"/>
      <c r="BL2" s="870"/>
      <c r="BM2" s="870"/>
      <c r="BN2" s="870"/>
      <c r="BO2" s="870"/>
      <c r="BP2" s="870"/>
      <c r="BQ2" s="870"/>
      <c r="BR2" s="870"/>
      <c r="BS2" s="870"/>
      <c r="BT2" s="870"/>
      <c r="BU2" s="870"/>
      <c r="BV2" s="870"/>
      <c r="BW2" s="870"/>
      <c r="BX2" s="870"/>
      <c r="BY2" s="870"/>
      <c r="BZ2" s="870"/>
      <c r="CA2" s="870"/>
      <c r="CB2" s="870"/>
      <c r="CC2" s="870"/>
      <c r="CD2" s="870"/>
      <c r="CE2" s="870"/>
      <c r="CF2" s="870"/>
      <c r="CG2" s="870"/>
      <c r="CH2" s="870"/>
      <c r="CI2" s="870"/>
      <c r="CJ2" s="870"/>
      <c r="CK2" s="870"/>
      <c r="CL2" s="870"/>
      <c r="CM2" s="870"/>
      <c r="CN2" s="870"/>
      <c r="CO2" s="870"/>
      <c r="CP2" s="870"/>
      <c r="CQ2" s="870"/>
      <c r="CR2" s="870"/>
      <c r="CS2" s="870"/>
      <c r="CT2" s="870"/>
      <c r="CU2" s="870"/>
      <c r="CV2" s="870"/>
      <c r="CW2" s="870"/>
      <c r="CX2" s="870"/>
      <c r="CY2" s="870"/>
      <c r="CZ2" s="870"/>
      <c r="DA2" s="870"/>
      <c r="DB2" s="870"/>
      <c r="DC2" s="870"/>
      <c r="DD2" s="870"/>
      <c r="DE2" s="870"/>
      <c r="DF2" s="870"/>
      <c r="DG2" s="870"/>
      <c r="DH2" s="870"/>
      <c r="DI2" s="870"/>
      <c r="DJ2" s="870"/>
      <c r="DK2" s="870"/>
      <c r="DL2" s="870"/>
      <c r="DM2" s="870"/>
      <c r="DN2" s="870"/>
      <c r="DO2" s="870"/>
      <c r="DP2" s="870"/>
      <c r="DQ2" s="870"/>
      <c r="DR2" s="870"/>
      <c r="DS2" s="870"/>
      <c r="DT2" s="870"/>
      <c r="DU2" s="870"/>
      <c r="DV2" s="870"/>
      <c r="DW2" s="870"/>
      <c r="DX2" s="870"/>
      <c r="DY2" s="870"/>
      <c r="DZ2" s="870"/>
      <c r="EA2" s="870"/>
      <c r="EB2" s="870"/>
      <c r="EC2" s="870"/>
      <c r="ED2" s="870"/>
      <c r="EE2" s="870"/>
      <c r="EF2" s="870"/>
      <c r="EG2" s="870"/>
      <c r="EH2" s="870"/>
      <c r="EI2" s="870"/>
      <c r="EJ2" s="870"/>
      <c r="EK2" s="870"/>
      <c r="EL2" s="870"/>
      <c r="EM2" s="870"/>
      <c r="EN2" s="870"/>
      <c r="EO2" s="870"/>
      <c r="EP2" s="870"/>
      <c r="EQ2" s="870"/>
      <c r="ER2" s="870"/>
      <c r="ES2" s="870"/>
      <c r="ET2" s="870"/>
      <c r="EU2" s="870"/>
      <c r="EV2" s="870"/>
      <c r="EW2" s="870"/>
      <c r="EX2" s="870"/>
      <c r="EY2" s="870"/>
      <c r="EZ2" s="870"/>
      <c r="FA2" s="870"/>
      <c r="FB2" s="870"/>
      <c r="FC2" s="870"/>
      <c r="FD2" s="870"/>
      <c r="FE2" s="870"/>
      <c r="FF2" s="870"/>
      <c r="FG2" s="870"/>
      <c r="FH2" s="870"/>
      <c r="FI2" s="870"/>
      <c r="FJ2" s="870"/>
      <c r="FK2" s="870"/>
      <c r="FL2" s="870"/>
      <c r="FM2" s="870"/>
      <c r="FN2" s="870"/>
      <c r="FO2" s="870"/>
      <c r="FP2" s="870"/>
      <c r="FQ2" s="870"/>
      <c r="FR2" s="870"/>
      <c r="FS2" s="870"/>
      <c r="FT2" s="870"/>
      <c r="FU2" s="870"/>
      <c r="FV2" s="870"/>
      <c r="FW2" s="870"/>
      <c r="FX2" s="870"/>
      <c r="FY2" s="870"/>
      <c r="FZ2" s="870"/>
      <c r="GA2" s="870"/>
      <c r="GB2" s="870"/>
      <c r="GC2" s="870"/>
      <c r="GD2" s="870"/>
      <c r="GE2" s="870"/>
      <c r="GF2" s="870"/>
      <c r="GG2" s="870"/>
      <c r="GH2" s="870"/>
      <c r="GI2" s="870"/>
      <c r="GJ2" s="870"/>
      <c r="GK2" s="870"/>
      <c r="GL2" s="870"/>
      <c r="GM2" s="870"/>
      <c r="GN2" s="870"/>
      <c r="GO2" s="870"/>
      <c r="GP2" s="870"/>
      <c r="GQ2" s="870"/>
      <c r="GR2" s="870"/>
      <c r="GS2" s="870"/>
      <c r="GT2" s="870"/>
      <c r="GU2" s="870"/>
      <c r="GV2" s="870"/>
      <c r="GW2" s="870"/>
      <c r="GX2" s="870"/>
      <c r="GY2" s="870"/>
      <c r="GZ2" s="870"/>
      <c r="HA2" s="870"/>
      <c r="HB2" s="870"/>
      <c r="HC2" s="870"/>
      <c r="HD2" s="870"/>
      <c r="HE2" s="870"/>
      <c r="HF2" s="870"/>
      <c r="HG2" s="870"/>
      <c r="HH2" s="870"/>
      <c r="HI2" s="870"/>
      <c r="HJ2" s="870"/>
      <c r="HK2" s="870"/>
      <c r="HL2" s="870"/>
      <c r="HM2" s="870"/>
      <c r="HN2" s="870"/>
      <c r="HO2" s="870"/>
      <c r="HP2" s="870"/>
      <c r="HQ2" s="870"/>
      <c r="HR2" s="870"/>
      <c r="HS2" s="870"/>
      <c r="HT2" s="870"/>
      <c r="HU2" s="870"/>
      <c r="HV2" s="870"/>
      <c r="HW2" s="870"/>
      <c r="HX2" s="870"/>
      <c r="HY2" s="870"/>
      <c r="HZ2" s="870"/>
      <c r="IA2" s="870"/>
      <c r="IB2" s="870"/>
      <c r="IC2" s="870"/>
      <c r="ID2" s="870"/>
      <c r="IE2" s="870"/>
      <c r="IF2" s="870"/>
      <c r="IG2" s="870"/>
      <c r="IH2" s="870"/>
      <c r="II2" s="870"/>
      <c r="IJ2" s="870"/>
      <c r="IK2" s="870"/>
      <c r="IL2" s="870"/>
      <c r="IM2" s="870"/>
      <c r="IN2" s="870"/>
      <c r="IO2" s="870"/>
      <c r="IP2" s="870"/>
      <c r="IQ2" s="870"/>
      <c r="IR2" s="870"/>
      <c r="IS2" s="870"/>
      <c r="IT2" s="870"/>
      <c r="IU2" s="870"/>
      <c r="IV2" s="870"/>
      <c r="IW2" s="870"/>
      <c r="IX2" s="870"/>
      <c r="IY2" s="870"/>
      <c r="IZ2" s="870"/>
      <c r="JA2" s="870"/>
      <c r="JB2" s="870"/>
      <c r="JC2" s="870"/>
      <c r="JD2" s="870"/>
      <c r="JE2" s="870"/>
      <c r="JF2" s="870"/>
      <c r="JG2" s="870"/>
      <c r="JH2" s="870"/>
      <c r="JI2" s="870"/>
      <c r="JJ2" s="870"/>
      <c r="JK2" s="870"/>
      <c r="JL2" s="870"/>
      <c r="JM2" s="870"/>
      <c r="JN2" s="870"/>
      <c r="JO2" s="870"/>
      <c r="JP2" s="870"/>
      <c r="JQ2" s="870"/>
      <c r="JR2" s="870"/>
      <c r="JS2" s="870"/>
      <c r="JT2" s="870"/>
      <c r="JU2" s="870"/>
      <c r="JV2" s="870"/>
      <c r="JW2" s="870"/>
      <c r="JX2" s="870"/>
      <c r="JY2" s="870"/>
      <c r="JZ2" s="870"/>
      <c r="KA2" s="870"/>
      <c r="KB2" s="870"/>
      <c r="KC2" s="870"/>
      <c r="KD2" s="870"/>
      <c r="KE2" s="870"/>
      <c r="KF2" s="870"/>
      <c r="KG2" s="870"/>
      <c r="KH2" s="870"/>
      <c r="KI2" s="870"/>
      <c r="KJ2" s="870"/>
      <c r="KK2" s="870"/>
      <c r="KL2" s="870"/>
      <c r="KM2" s="870"/>
      <c r="KN2" s="870"/>
      <c r="KO2" s="870"/>
      <c r="KP2" s="870"/>
      <c r="KQ2" s="870"/>
      <c r="KR2" s="870"/>
      <c r="KS2" s="870"/>
      <c r="KT2" s="870"/>
      <c r="KU2" s="870"/>
      <c r="KV2" s="870"/>
      <c r="KW2" s="870"/>
      <c r="KX2" s="870"/>
      <c r="KY2" s="870"/>
      <c r="KZ2" s="870"/>
      <c r="LA2" s="870"/>
      <c r="LB2" s="870"/>
      <c r="LC2" s="870"/>
      <c r="LD2" s="870"/>
      <c r="LE2" s="870"/>
      <c r="LF2" s="870"/>
      <c r="LG2" s="870"/>
      <c r="LH2" s="870"/>
      <c r="LI2" s="870"/>
      <c r="LJ2" s="870"/>
      <c r="LK2" s="870"/>
      <c r="LL2" s="870"/>
      <c r="LM2" s="870"/>
      <c r="LN2" s="870"/>
      <c r="LO2" s="870"/>
      <c r="LP2" s="870"/>
      <c r="LQ2" s="870"/>
      <c r="LR2" s="870"/>
      <c r="LS2" s="870"/>
      <c r="LT2" s="870"/>
      <c r="LU2" s="870"/>
      <c r="LV2" s="870"/>
      <c r="LW2" s="870"/>
      <c r="LX2" s="870"/>
      <c r="LY2" s="870"/>
      <c r="LZ2" s="870"/>
      <c r="MA2" s="870"/>
      <c r="MB2" s="870"/>
      <c r="MC2" s="870"/>
      <c r="MD2" s="870"/>
      <c r="ME2" s="870"/>
      <c r="MF2" s="870"/>
      <c r="MG2" s="870"/>
      <c r="MH2" s="870"/>
      <c r="MI2" s="870"/>
      <c r="MJ2" s="870"/>
      <c r="MK2" s="870"/>
      <c r="ML2" s="870"/>
      <c r="MM2" s="870"/>
      <c r="MN2" s="870"/>
      <c r="MO2" s="870"/>
      <c r="MP2" s="870"/>
      <c r="MQ2" s="870"/>
      <c r="MR2" s="870"/>
      <c r="MS2" s="870"/>
      <c r="MT2" s="870"/>
      <c r="MU2" s="870"/>
      <c r="MV2" s="870"/>
      <c r="MW2" s="870"/>
      <c r="MX2" s="870"/>
      <c r="MY2" s="870"/>
      <c r="MZ2" s="870"/>
      <c r="NA2" s="870"/>
      <c r="NB2" s="870"/>
      <c r="NC2" s="870"/>
      <c r="ND2" s="870"/>
      <c r="NE2" s="870"/>
      <c r="NF2" s="870"/>
      <c r="NG2" s="870"/>
      <c r="NH2" s="870"/>
      <c r="NI2" s="870"/>
      <c r="NJ2" s="870"/>
      <c r="NK2" s="870"/>
      <c r="NL2" s="870"/>
      <c r="NM2" s="870"/>
      <c r="NN2" s="870"/>
      <c r="NO2" s="870"/>
      <c r="NP2" s="870"/>
      <c r="NQ2" s="870"/>
      <c r="NR2" s="870"/>
      <c r="NS2" s="870"/>
      <c r="NT2" s="870"/>
      <c r="NU2" s="870"/>
      <c r="NV2" s="870"/>
      <c r="NW2" s="870"/>
      <c r="NX2" s="870"/>
      <c r="NY2" s="870"/>
      <c r="NZ2" s="870"/>
      <c r="OA2" s="870"/>
      <c r="OB2" s="870"/>
      <c r="OC2" s="870"/>
      <c r="OD2" s="870"/>
      <c r="OE2" s="870"/>
      <c r="OF2" s="870"/>
      <c r="OG2" s="870"/>
      <c r="OH2" s="870"/>
      <c r="OI2" s="870"/>
      <c r="OJ2" s="870"/>
      <c r="OK2" s="870"/>
      <c r="OL2" s="870"/>
      <c r="OM2" s="870"/>
      <c r="ON2" s="870"/>
      <c r="OO2" s="870"/>
      <c r="OP2" s="870"/>
      <c r="OQ2" s="870"/>
      <c r="OR2" s="870"/>
      <c r="OS2" s="870"/>
      <c r="OT2" s="870"/>
      <c r="OU2" s="870"/>
      <c r="OV2" s="870"/>
      <c r="OW2" s="870"/>
      <c r="OX2" s="870"/>
      <c r="OY2" s="870"/>
      <c r="OZ2" s="870"/>
      <c r="PA2" s="870"/>
      <c r="PB2" s="870"/>
      <c r="PC2" s="870"/>
      <c r="PD2" s="870"/>
      <c r="PE2" s="870"/>
      <c r="PF2" s="870"/>
      <c r="PG2" s="870"/>
      <c r="PH2" s="870"/>
      <c r="PI2" s="870"/>
      <c r="PJ2" s="870"/>
      <c r="PK2" s="870"/>
      <c r="PL2" s="870"/>
      <c r="PM2" s="870"/>
      <c r="PN2" s="870"/>
      <c r="PO2" s="870"/>
      <c r="PP2" s="870"/>
      <c r="PQ2" s="870"/>
      <c r="PR2" s="870"/>
      <c r="PS2" s="870"/>
      <c r="PT2" s="870"/>
      <c r="PU2" s="870"/>
      <c r="PV2" s="870"/>
      <c r="PW2" s="870"/>
      <c r="PX2" s="870"/>
      <c r="PY2" s="870"/>
      <c r="PZ2" s="870"/>
      <c r="QA2" s="870"/>
      <c r="QB2" s="870"/>
      <c r="QC2" s="870"/>
      <c r="QD2" s="870"/>
      <c r="QE2" s="870"/>
      <c r="QF2" s="870"/>
      <c r="QG2" s="870"/>
      <c r="QH2" s="870"/>
      <c r="QI2" s="870"/>
      <c r="QJ2" s="870"/>
      <c r="QK2" s="870"/>
      <c r="QL2" s="870"/>
      <c r="QM2" s="870"/>
      <c r="QN2" s="870"/>
      <c r="QO2" s="870"/>
      <c r="QP2" s="870"/>
      <c r="QQ2" s="870"/>
      <c r="QR2" s="870"/>
      <c r="QS2" s="870"/>
      <c r="QT2" s="870"/>
      <c r="QU2" s="870"/>
      <c r="QV2" s="870"/>
      <c r="QW2" s="870"/>
      <c r="QX2" s="870"/>
      <c r="QY2" s="870"/>
      <c r="QZ2" s="870"/>
      <c r="RA2" s="870"/>
      <c r="RB2" s="870"/>
      <c r="RC2" s="870"/>
      <c r="RD2" s="870"/>
      <c r="RE2" s="870"/>
      <c r="RF2" s="870"/>
      <c r="RG2" s="870"/>
      <c r="RH2" s="870"/>
      <c r="RI2" s="870"/>
      <c r="RJ2" s="870"/>
      <c r="RK2" s="870"/>
      <c r="RL2" s="870"/>
      <c r="RM2" s="870"/>
      <c r="RN2" s="870"/>
      <c r="RO2" s="870"/>
      <c r="RP2" s="870"/>
      <c r="RQ2" s="870"/>
      <c r="RR2" s="870"/>
      <c r="RS2" s="870"/>
      <c r="RT2" s="870"/>
      <c r="RU2" s="870"/>
      <c r="RV2" s="870"/>
      <c r="RW2" s="870"/>
      <c r="RX2" s="870"/>
      <c r="RY2" s="870"/>
      <c r="RZ2" s="870"/>
      <c r="SA2" s="870"/>
      <c r="SB2" s="870"/>
      <c r="SC2" s="870"/>
      <c r="SD2" s="870"/>
      <c r="SE2" s="870"/>
      <c r="SF2" s="870"/>
      <c r="SG2" s="870"/>
      <c r="SH2" s="870"/>
      <c r="SI2" s="870"/>
      <c r="SJ2" s="870"/>
      <c r="SK2" s="870"/>
      <c r="SL2" s="870"/>
      <c r="SM2" s="870"/>
      <c r="SN2" s="870"/>
      <c r="SO2" s="870"/>
      <c r="SP2" s="870"/>
      <c r="SQ2" s="870"/>
      <c r="SR2" s="870"/>
      <c r="SS2" s="870"/>
      <c r="ST2" s="870"/>
      <c r="SU2" s="870"/>
      <c r="SV2" s="870"/>
      <c r="SW2" s="870"/>
      <c r="SX2" s="870"/>
      <c r="SY2" s="870"/>
      <c r="SZ2" s="870"/>
      <c r="TA2" s="870"/>
      <c r="TB2" s="870"/>
      <c r="TC2" s="870"/>
      <c r="TD2" s="870"/>
      <c r="TE2" s="870"/>
      <c r="TF2" s="870"/>
      <c r="TG2" s="870"/>
      <c r="TH2" s="870"/>
      <c r="TI2" s="870"/>
      <c r="TJ2" s="870"/>
      <c r="TK2" s="870"/>
      <c r="TL2" s="870"/>
      <c r="TM2" s="870"/>
      <c r="TN2" s="870"/>
      <c r="TO2" s="870"/>
      <c r="TP2" s="870"/>
      <c r="TQ2" s="870"/>
      <c r="TR2" s="870"/>
      <c r="TS2" s="870"/>
      <c r="TT2" s="870"/>
      <c r="TU2" s="870"/>
      <c r="TV2" s="870"/>
      <c r="TW2" s="870"/>
      <c r="TX2" s="870"/>
      <c r="TY2" s="870"/>
      <c r="TZ2" s="870"/>
      <c r="UA2" s="870"/>
      <c r="UB2" s="870"/>
      <c r="UC2" s="870"/>
      <c r="UD2" s="870"/>
      <c r="UE2" s="870"/>
      <c r="UF2" s="870"/>
      <c r="UG2" s="870"/>
      <c r="UH2" s="870"/>
      <c r="UI2" s="870"/>
      <c r="UJ2" s="870"/>
      <c r="UK2" s="870"/>
      <c r="UL2" s="870"/>
      <c r="UM2" s="870"/>
      <c r="UN2" s="870"/>
      <c r="UO2" s="870"/>
      <c r="UP2" s="870"/>
      <c r="UQ2" s="870"/>
      <c r="UR2" s="870"/>
      <c r="US2" s="870"/>
      <c r="UT2" s="870"/>
      <c r="UU2" s="870"/>
      <c r="UV2" s="870"/>
      <c r="UW2" s="870"/>
      <c r="UX2" s="870"/>
      <c r="UY2" s="870"/>
      <c r="UZ2" s="870"/>
      <c r="VA2" s="870"/>
      <c r="VB2" s="870"/>
      <c r="VC2" s="870"/>
      <c r="VD2" s="870"/>
      <c r="VE2" s="870"/>
      <c r="VF2" s="870"/>
      <c r="VG2" s="870"/>
      <c r="VH2" s="870"/>
      <c r="VI2" s="870"/>
      <c r="VJ2" s="870"/>
      <c r="VK2" s="870"/>
      <c r="VL2" s="870"/>
      <c r="VM2" s="870"/>
      <c r="VN2" s="870"/>
      <c r="VO2" s="870"/>
      <c r="VP2" s="870"/>
      <c r="VQ2" s="870"/>
      <c r="VR2" s="870"/>
      <c r="VS2" s="870"/>
      <c r="VT2" s="870"/>
      <c r="VU2" s="870"/>
      <c r="VV2" s="870"/>
      <c r="VW2" s="870"/>
      <c r="VX2" s="870"/>
      <c r="VY2" s="870"/>
      <c r="VZ2" s="870"/>
      <c r="WA2" s="870"/>
      <c r="WB2" s="870"/>
      <c r="WC2" s="870"/>
      <c r="WD2" s="870"/>
      <c r="WE2" s="870"/>
      <c r="WF2" s="870"/>
      <c r="WG2" s="870"/>
      <c r="WH2" s="870"/>
      <c r="WI2" s="870"/>
      <c r="WJ2" s="870"/>
      <c r="WK2" s="870"/>
      <c r="WL2" s="870"/>
      <c r="WM2" s="870"/>
      <c r="WN2" s="870"/>
      <c r="WO2" s="870"/>
      <c r="WP2" s="870"/>
      <c r="WQ2" s="870"/>
      <c r="WR2" s="870"/>
      <c r="WS2" s="870"/>
      <c r="WT2" s="870"/>
      <c r="WU2" s="870"/>
      <c r="WV2" s="870"/>
      <c r="WW2" s="870"/>
      <c r="WX2" s="870"/>
      <c r="WY2" s="870"/>
      <c r="WZ2" s="870"/>
      <c r="XA2" s="870"/>
      <c r="XB2" s="870"/>
      <c r="XC2" s="870"/>
      <c r="XD2" s="870"/>
      <c r="XE2" s="870"/>
      <c r="XF2" s="870"/>
      <c r="XG2" s="870"/>
      <c r="XH2" s="870"/>
      <c r="XI2" s="870"/>
      <c r="XJ2" s="870"/>
      <c r="XK2" s="870"/>
      <c r="XL2" s="870"/>
      <c r="XM2" s="870"/>
      <c r="XN2" s="870"/>
      <c r="XO2" s="870"/>
      <c r="XP2" s="870"/>
      <c r="XQ2" s="870"/>
      <c r="XR2" s="870"/>
      <c r="XS2" s="870"/>
      <c r="XT2" s="870"/>
      <c r="XU2" s="870"/>
      <c r="XV2" s="870"/>
      <c r="XW2" s="870"/>
      <c r="XX2" s="870"/>
      <c r="XY2" s="870"/>
      <c r="XZ2" s="870"/>
      <c r="YA2" s="870"/>
      <c r="YB2" s="870"/>
      <c r="YC2" s="870"/>
      <c r="YD2" s="870"/>
      <c r="YE2" s="870"/>
      <c r="YF2" s="870"/>
      <c r="YG2" s="870"/>
      <c r="YH2" s="870"/>
      <c r="YI2" s="870"/>
      <c r="YJ2" s="870"/>
      <c r="YK2" s="870"/>
      <c r="YL2" s="870"/>
      <c r="YM2" s="870"/>
      <c r="YN2" s="870"/>
      <c r="YO2" s="870"/>
      <c r="YP2" s="870"/>
      <c r="YQ2" s="870"/>
      <c r="YR2" s="870"/>
      <c r="YS2" s="870"/>
      <c r="YT2" s="870"/>
      <c r="YU2" s="870"/>
      <c r="YV2" s="870"/>
      <c r="YW2" s="870"/>
      <c r="YX2" s="870"/>
      <c r="YY2" s="870"/>
      <c r="YZ2" s="870"/>
      <c r="ZA2" s="870"/>
      <c r="ZB2" s="870"/>
      <c r="ZC2" s="870"/>
      <c r="ZD2" s="870"/>
      <c r="ZE2" s="870"/>
      <c r="ZF2" s="870"/>
      <c r="ZG2" s="870"/>
      <c r="ZH2" s="870"/>
      <c r="ZI2" s="870"/>
      <c r="ZJ2" s="870"/>
      <c r="ZK2" s="870"/>
      <c r="ZL2" s="870"/>
      <c r="ZM2" s="870"/>
      <c r="ZN2" s="870"/>
      <c r="ZO2" s="870"/>
      <c r="ZP2" s="870"/>
      <c r="ZQ2" s="870"/>
      <c r="ZR2" s="870"/>
      <c r="ZS2" s="870"/>
      <c r="ZT2" s="870"/>
      <c r="ZU2" s="870"/>
      <c r="ZV2" s="870"/>
      <c r="ZW2" s="870"/>
      <c r="ZX2" s="870"/>
      <c r="ZY2" s="870"/>
      <c r="ZZ2" s="870"/>
      <c r="AAA2" s="870"/>
      <c r="AAB2" s="870"/>
      <c r="AAC2" s="870"/>
      <c r="AAD2" s="870"/>
      <c r="AAE2" s="870"/>
      <c r="AAF2" s="870"/>
      <c r="AAG2" s="870"/>
      <c r="AAH2" s="870"/>
      <c r="AAI2" s="870"/>
      <c r="AAJ2" s="870"/>
      <c r="AAK2" s="870"/>
      <c r="AAL2" s="870"/>
      <c r="AAM2" s="870"/>
      <c r="AAN2" s="870"/>
      <c r="AAO2" s="870"/>
      <c r="AAP2" s="870"/>
      <c r="AAQ2" s="870"/>
      <c r="AAR2" s="870"/>
      <c r="AAS2" s="870"/>
      <c r="AAT2" s="870"/>
      <c r="AAU2" s="870"/>
      <c r="AAV2" s="870"/>
      <c r="AAW2" s="870"/>
      <c r="AAX2" s="870"/>
      <c r="AAY2" s="870"/>
      <c r="AAZ2" s="870"/>
      <c r="ABA2" s="870"/>
      <c r="ABB2" s="870"/>
      <c r="ABC2" s="870"/>
      <c r="ABD2" s="870"/>
      <c r="ABE2" s="870"/>
      <c r="ABF2" s="870"/>
      <c r="ABG2" s="870"/>
      <c r="ABH2" s="870"/>
      <c r="ABI2" s="870"/>
      <c r="ABJ2" s="870"/>
      <c r="ABK2" s="870"/>
      <c r="ABL2" s="870"/>
      <c r="ABM2" s="870"/>
      <c r="ABN2" s="870"/>
      <c r="ABO2" s="870"/>
      <c r="ABP2" s="870"/>
      <c r="ABQ2" s="870"/>
      <c r="ABR2" s="870"/>
      <c r="ABS2" s="870"/>
      <c r="ABT2" s="870"/>
      <c r="ABU2" s="870"/>
      <c r="ABV2" s="870"/>
      <c r="ABW2" s="870"/>
      <c r="ABX2" s="870"/>
      <c r="ABY2" s="870"/>
      <c r="ABZ2" s="870"/>
      <c r="ACA2" s="870"/>
      <c r="ACB2" s="870"/>
      <c r="ACC2" s="870"/>
      <c r="ACD2" s="870"/>
      <c r="ACE2" s="870"/>
      <c r="ACF2" s="870"/>
      <c r="ACG2" s="870"/>
      <c r="ACH2" s="870"/>
      <c r="ACI2" s="870"/>
      <c r="ACJ2" s="870"/>
      <c r="ACK2" s="870"/>
      <c r="ACL2" s="870"/>
      <c r="ACM2" s="870"/>
      <c r="ACN2" s="870"/>
      <c r="ACO2" s="870"/>
      <c r="ACP2" s="870"/>
      <c r="ACQ2" s="870"/>
      <c r="ACR2" s="870"/>
      <c r="ACS2" s="870"/>
      <c r="ACT2" s="870"/>
      <c r="ACU2" s="870"/>
      <c r="ACV2" s="870"/>
      <c r="ACW2" s="870"/>
      <c r="ACX2" s="870"/>
      <c r="ACY2" s="870"/>
      <c r="ACZ2" s="870"/>
      <c r="ADA2" s="870"/>
      <c r="ADB2" s="870"/>
      <c r="ADC2" s="870"/>
      <c r="ADD2" s="870"/>
      <c r="ADE2" s="870"/>
      <c r="ADF2" s="870"/>
      <c r="ADG2" s="870"/>
      <c r="ADH2" s="870"/>
      <c r="ADI2" s="870"/>
      <c r="ADJ2" s="870"/>
      <c r="ADK2" s="870"/>
      <c r="ADL2" s="870"/>
      <c r="ADM2" s="870"/>
      <c r="ADN2" s="870"/>
      <c r="ADO2" s="870"/>
      <c r="ADP2" s="870"/>
      <c r="ADQ2" s="870"/>
      <c r="ADR2" s="870"/>
      <c r="ADS2" s="870"/>
      <c r="ADT2" s="870"/>
      <c r="ADU2" s="870"/>
      <c r="ADV2" s="870"/>
      <c r="ADW2" s="870"/>
      <c r="ADX2" s="870"/>
      <c r="ADY2" s="870"/>
      <c r="ADZ2" s="870"/>
      <c r="AEA2" s="870"/>
      <c r="AEB2" s="870"/>
      <c r="AEC2" s="870"/>
      <c r="AED2" s="870"/>
      <c r="AEE2" s="870"/>
      <c r="AEF2" s="870"/>
      <c r="AEG2" s="870"/>
      <c r="AEH2" s="870"/>
      <c r="AEI2" s="870"/>
      <c r="AEJ2" s="870"/>
      <c r="AEK2" s="870"/>
      <c r="AEL2" s="870"/>
      <c r="AEM2" s="870"/>
      <c r="AEN2" s="870"/>
      <c r="AEO2" s="870"/>
      <c r="AEP2" s="870"/>
      <c r="AEQ2" s="870"/>
      <c r="AER2" s="870"/>
      <c r="AES2" s="870"/>
      <c r="AET2" s="870"/>
      <c r="AEU2" s="870"/>
      <c r="AEV2" s="870"/>
      <c r="AEW2" s="870"/>
      <c r="AEX2" s="870"/>
      <c r="AEY2" s="870"/>
      <c r="AEZ2" s="870"/>
      <c r="AFA2" s="870"/>
      <c r="AFB2" s="870"/>
      <c r="AFC2" s="870"/>
      <c r="AFD2" s="870"/>
      <c r="AFE2" s="870"/>
      <c r="AFF2" s="870"/>
      <c r="AFG2" s="870"/>
      <c r="AFH2" s="870"/>
      <c r="AFI2" s="870"/>
      <c r="AFJ2" s="870"/>
      <c r="AFK2" s="870"/>
      <c r="AFL2" s="870"/>
      <c r="AFM2" s="870"/>
      <c r="AFN2" s="870"/>
      <c r="AFO2" s="870"/>
      <c r="AFP2" s="870"/>
      <c r="AFQ2" s="870"/>
      <c r="AFR2" s="870"/>
      <c r="AFS2" s="870"/>
      <c r="AFT2" s="870"/>
      <c r="AFU2" s="870"/>
      <c r="AFV2" s="870"/>
      <c r="AFW2" s="870"/>
      <c r="AFX2" s="870"/>
      <c r="AFY2" s="870"/>
      <c r="AFZ2" s="870"/>
      <c r="AGA2" s="870"/>
      <c r="AGB2" s="870"/>
      <c r="AGC2" s="870"/>
      <c r="AGD2" s="870"/>
      <c r="AGE2" s="870"/>
      <c r="AGF2" s="870"/>
      <c r="AGG2" s="870"/>
      <c r="AGH2" s="870"/>
      <c r="AGI2" s="870"/>
      <c r="AGJ2" s="870"/>
      <c r="AGK2" s="870"/>
      <c r="AGL2" s="870"/>
      <c r="AGM2" s="870"/>
      <c r="AGN2" s="870"/>
      <c r="AGO2" s="870"/>
      <c r="AGP2" s="870"/>
      <c r="AGQ2" s="870"/>
      <c r="AGR2" s="870"/>
      <c r="AGS2" s="870"/>
      <c r="AGT2" s="870"/>
      <c r="AGU2" s="870"/>
      <c r="AGV2" s="870"/>
      <c r="AGW2" s="870"/>
      <c r="AGX2" s="870"/>
      <c r="AGY2" s="870"/>
      <c r="AGZ2" s="870"/>
      <c r="AHA2" s="870"/>
      <c r="AHB2" s="870"/>
      <c r="AHC2" s="870"/>
      <c r="AHD2" s="870"/>
      <c r="AHE2" s="870"/>
      <c r="AHF2" s="870"/>
      <c r="AHG2" s="870"/>
      <c r="AHH2" s="870"/>
      <c r="AHI2" s="870"/>
      <c r="AHJ2" s="870"/>
      <c r="AHK2" s="870"/>
      <c r="AHL2" s="870"/>
      <c r="AHM2" s="870"/>
      <c r="AHN2" s="870"/>
      <c r="AHO2" s="870"/>
      <c r="AHP2" s="870"/>
      <c r="AHQ2" s="870"/>
      <c r="AHR2" s="870"/>
      <c r="AHS2" s="870"/>
      <c r="AHT2" s="870"/>
      <c r="AHU2" s="870"/>
      <c r="AHV2" s="870"/>
      <c r="AHW2" s="870"/>
      <c r="AHX2" s="870"/>
      <c r="AHY2" s="870"/>
      <c r="AHZ2" s="870"/>
      <c r="AIA2" s="870"/>
      <c r="AIB2" s="870"/>
      <c r="AIC2" s="870"/>
      <c r="AID2" s="870"/>
      <c r="AIE2" s="870"/>
      <c r="AIF2" s="870"/>
      <c r="AIG2" s="870"/>
      <c r="AIH2" s="870"/>
      <c r="AII2" s="870"/>
      <c r="AIJ2" s="870"/>
      <c r="AIK2" s="870"/>
      <c r="AIL2" s="870"/>
      <c r="AIM2" s="870"/>
      <c r="AIN2" s="870"/>
      <c r="AIO2" s="870"/>
      <c r="AIP2" s="870"/>
      <c r="AIQ2" s="870"/>
      <c r="AIR2" s="870"/>
      <c r="AIS2" s="870"/>
      <c r="AIT2" s="870"/>
      <c r="AIU2" s="870"/>
      <c r="AIV2" s="870"/>
      <c r="AIW2" s="870"/>
      <c r="AIX2" s="870"/>
      <c r="AIY2" s="870"/>
      <c r="AIZ2" s="870"/>
      <c r="AJA2" s="870"/>
      <c r="AJB2" s="870"/>
      <c r="AJC2" s="870"/>
      <c r="AJD2" s="870"/>
      <c r="AJE2" s="870"/>
      <c r="AJF2" s="870"/>
      <c r="AJG2" s="870"/>
      <c r="AJH2" s="870"/>
      <c r="AJI2" s="870"/>
      <c r="AJJ2" s="870"/>
      <c r="AJK2" s="870"/>
      <c r="AJL2" s="870"/>
      <c r="AJM2" s="870"/>
      <c r="AJN2" s="870"/>
      <c r="AJO2" s="870"/>
      <c r="AJP2" s="870"/>
      <c r="AJQ2" s="870"/>
      <c r="AJR2" s="870"/>
      <c r="AJS2" s="870"/>
      <c r="AJT2" s="870"/>
      <c r="AJU2" s="870"/>
      <c r="AJV2" s="870"/>
      <c r="AJW2" s="870"/>
      <c r="AJX2" s="870"/>
      <c r="AJY2" s="870"/>
      <c r="AJZ2" s="870"/>
      <c r="AKA2" s="870"/>
      <c r="AKB2" s="870"/>
      <c r="AKC2" s="870"/>
      <c r="AKD2" s="870"/>
      <c r="AKE2" s="870"/>
      <c r="AKF2" s="870"/>
      <c r="AKG2" s="870"/>
      <c r="AKH2" s="870"/>
      <c r="AKI2" s="870"/>
      <c r="AKJ2" s="870"/>
      <c r="AKK2" s="870"/>
      <c r="AKL2" s="870"/>
      <c r="AKM2" s="870"/>
      <c r="AKN2" s="870"/>
      <c r="AKO2" s="870"/>
      <c r="AKP2" s="870"/>
      <c r="AKQ2" s="870"/>
      <c r="AKR2" s="870"/>
      <c r="AKS2" s="870"/>
      <c r="AKT2" s="870"/>
      <c r="AKU2" s="870"/>
      <c r="AKV2" s="870"/>
      <c r="AKW2" s="870"/>
      <c r="AKX2" s="870"/>
      <c r="AKY2" s="870"/>
      <c r="AKZ2" s="870"/>
      <c r="ALA2" s="870"/>
      <c r="ALB2" s="870"/>
      <c r="ALC2" s="870"/>
      <c r="ALD2" s="870"/>
      <c r="ALE2" s="870"/>
      <c r="ALF2" s="870"/>
      <c r="ALG2" s="870"/>
      <c r="ALH2" s="870"/>
      <c r="ALI2" s="870"/>
      <c r="ALJ2" s="870"/>
      <c r="ALK2" s="870"/>
      <c r="ALL2" s="870"/>
      <c r="ALM2" s="870"/>
      <c r="ALN2" s="870"/>
      <c r="ALO2" s="870"/>
      <c r="ALP2" s="870"/>
      <c r="ALQ2" s="870"/>
      <c r="ALR2" s="870"/>
      <c r="ALS2" s="870"/>
      <c r="ALT2" s="870"/>
      <c r="ALU2" s="870"/>
      <c r="ALV2" s="870"/>
      <c r="ALW2" s="870"/>
      <c r="ALX2" s="870"/>
      <c r="ALY2" s="870"/>
      <c r="ALZ2" s="870"/>
      <c r="AMA2" s="870"/>
      <c r="AMB2" s="870"/>
      <c r="AMC2" s="870"/>
      <c r="AMD2" s="870"/>
      <c r="AME2" s="870"/>
      <c r="AMF2" s="870"/>
      <c r="AMG2" s="870"/>
      <c r="AMH2" s="870"/>
      <c r="AMI2" s="870"/>
      <c r="AMJ2" s="870"/>
      <c r="AMK2" s="870"/>
      <c r="AML2" s="870"/>
      <c r="AMM2" s="870"/>
      <c r="AMN2" s="870"/>
      <c r="AMO2" s="870"/>
      <c r="AMP2" s="870"/>
      <c r="AMQ2" s="870"/>
      <c r="AMR2" s="870"/>
      <c r="AMS2" s="870"/>
      <c r="AMT2" s="870"/>
      <c r="AMU2" s="870"/>
      <c r="AMV2" s="870"/>
      <c r="AMW2" s="870"/>
      <c r="AMX2" s="870"/>
      <c r="AMY2" s="870"/>
      <c r="AMZ2" s="870"/>
      <c r="ANA2" s="870"/>
      <c r="ANB2" s="870"/>
      <c r="ANC2" s="870"/>
      <c r="AND2" s="870"/>
      <c r="ANE2" s="870"/>
      <c r="ANF2" s="870"/>
      <c r="ANG2" s="870"/>
      <c r="ANH2" s="870"/>
      <c r="ANI2" s="870"/>
      <c r="ANJ2" s="870"/>
      <c r="ANK2" s="870"/>
      <c r="ANL2" s="870"/>
      <c r="ANM2" s="870"/>
      <c r="ANN2" s="870"/>
      <c r="ANO2" s="870"/>
      <c r="ANP2" s="870"/>
      <c r="ANQ2" s="870"/>
      <c r="ANR2" s="870"/>
      <c r="ANS2" s="870"/>
      <c r="ANT2" s="870"/>
      <c r="ANU2" s="870"/>
      <c r="ANV2" s="870"/>
      <c r="ANW2" s="870"/>
      <c r="ANX2" s="870"/>
      <c r="ANY2" s="870"/>
      <c r="ANZ2" s="870"/>
      <c r="AOA2" s="870"/>
      <c r="AOB2" s="870"/>
      <c r="AOC2" s="870"/>
      <c r="AOD2" s="870"/>
      <c r="AOE2" s="870"/>
      <c r="AOF2" s="870"/>
      <c r="AOG2" s="870"/>
      <c r="AOH2" s="870"/>
      <c r="AOI2" s="870"/>
      <c r="AOJ2" s="870"/>
      <c r="AOK2" s="870"/>
      <c r="AOL2" s="870"/>
      <c r="AOM2" s="870"/>
      <c r="AON2" s="870"/>
      <c r="AOO2" s="870"/>
      <c r="AOP2" s="870"/>
      <c r="AOQ2" s="870"/>
      <c r="AOR2" s="870"/>
      <c r="AOS2" s="870"/>
      <c r="AOT2" s="870"/>
      <c r="AOU2" s="870"/>
      <c r="AOV2" s="870"/>
      <c r="AOW2" s="870"/>
      <c r="AOX2" s="870"/>
      <c r="AOY2" s="870"/>
      <c r="AOZ2" s="870"/>
      <c r="APA2" s="870"/>
      <c r="APB2" s="870"/>
      <c r="APC2" s="870"/>
      <c r="APD2" s="870"/>
      <c r="APE2" s="870"/>
      <c r="APF2" s="870"/>
      <c r="APG2" s="870"/>
      <c r="APH2" s="870"/>
      <c r="API2" s="870"/>
      <c r="APJ2" s="870"/>
      <c r="APK2" s="870"/>
      <c r="APL2" s="870"/>
      <c r="APM2" s="870"/>
      <c r="APN2" s="870"/>
      <c r="APO2" s="870"/>
      <c r="APP2" s="870"/>
      <c r="APQ2" s="870"/>
      <c r="APR2" s="870"/>
      <c r="APS2" s="870"/>
      <c r="APT2" s="870"/>
      <c r="APU2" s="870"/>
      <c r="APV2" s="870"/>
      <c r="APW2" s="870"/>
      <c r="APX2" s="870"/>
      <c r="APY2" s="870"/>
      <c r="APZ2" s="870"/>
      <c r="AQA2" s="870"/>
      <c r="AQB2" s="870"/>
      <c r="AQC2" s="870"/>
      <c r="AQD2" s="870"/>
      <c r="AQE2" s="870"/>
      <c r="AQF2" s="870"/>
      <c r="AQG2" s="870"/>
      <c r="AQH2" s="870"/>
      <c r="AQI2" s="870"/>
      <c r="AQJ2" s="870"/>
      <c r="AQK2" s="870"/>
      <c r="AQL2" s="870"/>
      <c r="AQM2" s="870"/>
      <c r="AQN2" s="870"/>
      <c r="AQO2" s="870"/>
      <c r="AQP2" s="870"/>
      <c r="AQQ2" s="870"/>
      <c r="AQR2" s="870"/>
      <c r="AQS2" s="870"/>
      <c r="AQT2" s="870"/>
      <c r="AQU2" s="870"/>
      <c r="AQV2" s="870"/>
      <c r="AQW2" s="870"/>
      <c r="AQX2" s="870"/>
      <c r="AQY2" s="870"/>
      <c r="AQZ2" s="870"/>
      <c r="ARA2" s="870"/>
      <c r="ARB2" s="870"/>
      <c r="ARC2" s="870"/>
      <c r="ARD2" s="870"/>
      <c r="ARE2" s="870"/>
      <c r="ARF2" s="870"/>
      <c r="ARG2" s="870"/>
      <c r="ARH2" s="870"/>
      <c r="ARI2" s="870"/>
      <c r="ARJ2" s="870"/>
      <c r="ARK2" s="870"/>
      <c r="ARL2" s="870"/>
      <c r="ARM2" s="870"/>
      <c r="ARN2" s="870"/>
      <c r="ARO2" s="870"/>
      <c r="ARP2" s="870"/>
      <c r="ARQ2" s="870"/>
      <c r="ARR2" s="870"/>
      <c r="ARS2" s="870"/>
      <c r="ART2" s="870"/>
      <c r="ARU2" s="870"/>
      <c r="ARV2" s="870"/>
      <c r="ARW2" s="870"/>
      <c r="ARX2" s="870"/>
      <c r="ARY2" s="870"/>
      <c r="ARZ2" s="870"/>
      <c r="ASA2" s="870"/>
      <c r="ASB2" s="870"/>
      <c r="ASC2" s="870"/>
      <c r="ASD2" s="870"/>
      <c r="ASE2" s="870"/>
      <c r="ASF2" s="870"/>
      <c r="ASG2" s="870"/>
      <c r="ASH2" s="870"/>
      <c r="ASI2" s="870"/>
      <c r="ASJ2" s="870"/>
      <c r="ASK2" s="870"/>
      <c r="ASL2" s="870"/>
      <c r="ASM2" s="870"/>
      <c r="ASN2" s="870"/>
      <c r="ASO2" s="870"/>
      <c r="ASP2" s="870"/>
      <c r="ASQ2" s="870"/>
      <c r="ASR2" s="870"/>
      <c r="ASS2" s="870"/>
      <c r="AST2" s="870"/>
      <c r="ASU2" s="870"/>
      <c r="ASV2" s="870"/>
      <c r="ASW2" s="870"/>
      <c r="ASX2" s="870"/>
      <c r="ASY2" s="870"/>
      <c r="ASZ2" s="870"/>
      <c r="ATA2" s="870"/>
      <c r="ATB2" s="870"/>
      <c r="ATC2" s="870"/>
      <c r="ATD2" s="870"/>
      <c r="ATE2" s="870"/>
      <c r="ATF2" s="870"/>
      <c r="ATG2" s="870"/>
      <c r="ATH2" s="870"/>
      <c r="ATI2" s="870"/>
      <c r="ATJ2" s="870"/>
      <c r="ATK2" s="870"/>
      <c r="ATL2" s="870"/>
      <c r="ATM2" s="870"/>
      <c r="ATN2" s="870"/>
      <c r="ATO2" s="870"/>
      <c r="ATP2" s="870"/>
      <c r="ATQ2" s="870"/>
      <c r="ATR2" s="870"/>
      <c r="ATS2" s="870"/>
      <c r="ATT2" s="870"/>
      <c r="ATU2" s="870"/>
      <c r="ATV2" s="870"/>
      <c r="ATW2" s="870"/>
      <c r="ATX2" s="870"/>
      <c r="ATY2" s="870"/>
      <c r="ATZ2" s="870"/>
      <c r="AUA2" s="870"/>
      <c r="AUB2" s="870"/>
      <c r="AUC2" s="870"/>
      <c r="AUD2" s="870"/>
      <c r="AUE2" s="870"/>
      <c r="AUF2" s="870"/>
      <c r="AUG2" s="870"/>
      <c r="AUH2" s="870"/>
      <c r="AUI2" s="870"/>
      <c r="AUJ2" s="870"/>
      <c r="AUK2" s="870"/>
      <c r="AUL2" s="870"/>
      <c r="AUM2" s="870"/>
      <c r="AUN2" s="870"/>
      <c r="AUO2" s="870"/>
      <c r="AUP2" s="870"/>
      <c r="AUQ2" s="870"/>
      <c r="AUR2" s="870"/>
      <c r="AUS2" s="870"/>
      <c r="AUT2" s="870"/>
      <c r="AUU2" s="870"/>
      <c r="AUV2" s="870"/>
      <c r="AUW2" s="870"/>
      <c r="AUX2" s="870"/>
      <c r="AUY2" s="870"/>
      <c r="AUZ2" s="870"/>
      <c r="AVA2" s="870"/>
      <c r="AVB2" s="870"/>
      <c r="AVC2" s="870"/>
      <c r="AVD2" s="870"/>
      <c r="AVE2" s="870"/>
      <c r="AVF2" s="870"/>
      <c r="AVG2" s="870"/>
      <c r="AVH2" s="870"/>
      <c r="AVI2" s="870"/>
      <c r="AVJ2" s="870"/>
      <c r="AVK2" s="870"/>
      <c r="AVL2" s="870"/>
      <c r="AVM2" s="870"/>
      <c r="AVN2" s="870"/>
      <c r="AVO2" s="870"/>
      <c r="AVP2" s="870"/>
      <c r="AVQ2" s="870"/>
      <c r="AVR2" s="870"/>
      <c r="AVS2" s="870"/>
      <c r="AVT2" s="870"/>
      <c r="AVU2" s="870"/>
      <c r="AVV2" s="870"/>
      <c r="AVW2" s="870"/>
      <c r="AVX2" s="870"/>
      <c r="AVY2" s="870"/>
      <c r="AVZ2" s="870"/>
      <c r="AWA2" s="870"/>
      <c r="AWB2" s="870"/>
      <c r="AWC2" s="870"/>
      <c r="AWD2" s="870"/>
      <c r="AWE2" s="870"/>
      <c r="AWF2" s="870"/>
      <c r="AWG2" s="870"/>
      <c r="AWH2" s="870"/>
      <c r="AWI2" s="870"/>
      <c r="AWJ2" s="870"/>
      <c r="AWK2" s="870"/>
      <c r="AWL2" s="870"/>
      <c r="AWM2" s="870"/>
      <c r="AWN2" s="870"/>
      <c r="AWO2" s="870"/>
      <c r="AWP2" s="870"/>
      <c r="AWQ2" s="870"/>
      <c r="AWR2" s="870"/>
      <c r="AWS2" s="870"/>
      <c r="AWT2" s="870"/>
      <c r="AWU2" s="870"/>
      <c r="AWV2" s="870"/>
      <c r="AWW2" s="870"/>
      <c r="AWX2" s="870"/>
      <c r="AWY2" s="870"/>
      <c r="AWZ2" s="870"/>
      <c r="AXA2" s="870"/>
      <c r="AXB2" s="870"/>
      <c r="AXC2" s="870"/>
      <c r="AXD2" s="870"/>
      <c r="AXE2" s="870"/>
      <c r="AXF2" s="870"/>
      <c r="AXG2" s="870"/>
      <c r="AXH2" s="870"/>
      <c r="AXI2" s="870"/>
      <c r="AXJ2" s="870"/>
      <c r="AXK2" s="870"/>
      <c r="AXL2" s="870"/>
      <c r="AXM2" s="870"/>
      <c r="AXN2" s="870"/>
      <c r="AXO2" s="870"/>
      <c r="AXP2" s="870"/>
      <c r="AXQ2" s="870"/>
      <c r="AXR2" s="870"/>
      <c r="AXS2" s="870"/>
      <c r="AXT2" s="870"/>
      <c r="AXU2" s="870"/>
      <c r="AXV2" s="870"/>
      <c r="AXW2" s="870"/>
      <c r="AXX2" s="870"/>
      <c r="AXY2" s="870"/>
      <c r="AXZ2" s="870"/>
      <c r="AYA2" s="870"/>
      <c r="AYB2" s="870"/>
      <c r="AYC2" s="870"/>
      <c r="AYD2" s="870"/>
      <c r="AYE2" s="870"/>
      <c r="AYF2" s="870"/>
      <c r="AYG2" s="870"/>
      <c r="AYH2" s="870"/>
      <c r="AYI2" s="870"/>
      <c r="AYJ2" s="870"/>
      <c r="AYK2" s="870"/>
      <c r="AYL2" s="870"/>
      <c r="AYM2" s="870"/>
      <c r="AYN2" s="870"/>
      <c r="AYO2" s="870"/>
      <c r="AYP2" s="870"/>
      <c r="AYQ2" s="870"/>
      <c r="AYR2" s="870"/>
      <c r="AYS2" s="870"/>
      <c r="AYT2" s="870"/>
      <c r="AYU2" s="870"/>
      <c r="AYV2" s="870"/>
      <c r="AYW2" s="870"/>
      <c r="AYX2" s="870"/>
      <c r="AYY2" s="870"/>
      <c r="AYZ2" s="870"/>
      <c r="AZA2" s="870"/>
      <c r="AZB2" s="870"/>
      <c r="AZC2" s="870"/>
      <c r="AZD2" s="870"/>
      <c r="AZE2" s="870"/>
      <c r="AZF2" s="870"/>
      <c r="AZG2" s="870"/>
      <c r="AZH2" s="870"/>
      <c r="AZI2" s="870"/>
      <c r="AZJ2" s="870"/>
      <c r="AZK2" s="870"/>
      <c r="AZL2" s="870"/>
      <c r="AZM2" s="870"/>
      <c r="AZN2" s="870"/>
      <c r="AZO2" s="870"/>
      <c r="AZP2" s="870"/>
      <c r="AZQ2" s="870"/>
      <c r="AZR2" s="870"/>
      <c r="AZS2" s="870"/>
      <c r="AZT2" s="870"/>
      <c r="AZU2" s="870"/>
      <c r="AZV2" s="870"/>
      <c r="AZW2" s="870"/>
      <c r="AZX2" s="870"/>
      <c r="AZY2" s="870"/>
      <c r="AZZ2" s="870"/>
      <c r="BAA2" s="870"/>
      <c r="BAB2" s="870"/>
      <c r="BAC2" s="870"/>
      <c r="BAD2" s="870"/>
      <c r="BAE2" s="870"/>
      <c r="BAF2" s="870"/>
      <c r="BAG2" s="870"/>
      <c r="BAH2" s="870"/>
      <c r="BAI2" s="870"/>
      <c r="BAJ2" s="870"/>
      <c r="BAK2" s="870"/>
      <c r="BAL2" s="870"/>
      <c r="BAM2" s="870"/>
      <c r="BAN2" s="870"/>
      <c r="BAO2" s="870"/>
      <c r="BAP2" s="870"/>
      <c r="BAQ2" s="870"/>
      <c r="BAR2" s="870"/>
      <c r="BAS2" s="870"/>
      <c r="BAT2" s="870"/>
      <c r="BAU2" s="870"/>
      <c r="BAV2" s="870"/>
      <c r="BAW2" s="870"/>
      <c r="BAX2" s="870"/>
      <c r="BAY2" s="870"/>
      <c r="BAZ2" s="870"/>
      <c r="BBA2" s="870"/>
      <c r="BBB2" s="870"/>
      <c r="BBC2" s="870"/>
      <c r="BBD2" s="870"/>
      <c r="BBE2" s="870"/>
      <c r="BBF2" s="870"/>
      <c r="BBG2" s="870"/>
      <c r="BBH2" s="870"/>
      <c r="BBI2" s="870"/>
      <c r="BBJ2" s="870"/>
      <c r="BBK2" s="870"/>
      <c r="BBL2" s="870"/>
      <c r="BBM2" s="870"/>
      <c r="BBN2" s="870"/>
      <c r="BBO2" s="870"/>
      <c r="BBP2" s="870"/>
      <c r="BBQ2" s="870"/>
      <c r="BBR2" s="870"/>
      <c r="BBS2" s="870"/>
      <c r="BBT2" s="870"/>
      <c r="BBU2" s="870"/>
      <c r="BBV2" s="870"/>
      <c r="BBW2" s="870"/>
      <c r="BBX2" s="870"/>
      <c r="BBY2" s="870"/>
      <c r="BBZ2" s="870"/>
      <c r="BCA2" s="870"/>
      <c r="BCB2" s="870"/>
      <c r="BCC2" s="870"/>
      <c r="BCD2" s="870"/>
      <c r="BCE2" s="870"/>
      <c r="BCF2" s="870"/>
      <c r="BCG2" s="870"/>
      <c r="BCH2" s="870"/>
      <c r="BCI2" s="870"/>
      <c r="BCJ2" s="870"/>
      <c r="BCK2" s="870"/>
      <c r="BCL2" s="870"/>
      <c r="BCM2" s="870"/>
      <c r="BCN2" s="870"/>
      <c r="BCO2" s="870"/>
      <c r="BCP2" s="870"/>
      <c r="BCQ2" s="870"/>
      <c r="BCR2" s="870"/>
      <c r="BCS2" s="870"/>
      <c r="BCT2" s="870"/>
      <c r="BCU2" s="870"/>
      <c r="BCV2" s="870"/>
      <c r="BCW2" s="870"/>
      <c r="BCX2" s="870"/>
      <c r="BCY2" s="870"/>
      <c r="BCZ2" s="870"/>
      <c r="BDA2" s="870"/>
      <c r="BDB2" s="870"/>
      <c r="BDC2" s="870"/>
      <c r="BDD2" s="870"/>
      <c r="BDE2" s="870"/>
      <c r="BDF2" s="870"/>
      <c r="BDG2" s="870"/>
      <c r="BDH2" s="870"/>
      <c r="BDI2" s="870"/>
      <c r="BDJ2" s="870"/>
      <c r="BDK2" s="870"/>
      <c r="BDL2" s="870"/>
      <c r="BDM2" s="870"/>
      <c r="BDN2" s="870"/>
      <c r="BDO2" s="870"/>
      <c r="BDP2" s="870"/>
      <c r="BDQ2" s="870"/>
      <c r="BDR2" s="870"/>
      <c r="BDS2" s="870"/>
      <c r="BDT2" s="870"/>
      <c r="BDU2" s="870"/>
      <c r="BDV2" s="870"/>
      <c r="BDW2" s="870"/>
      <c r="BDX2" s="870"/>
      <c r="BDY2" s="870"/>
      <c r="BDZ2" s="870"/>
      <c r="BEA2" s="870"/>
      <c r="BEB2" s="870"/>
      <c r="BEC2" s="870"/>
      <c r="BED2" s="870"/>
      <c r="BEE2" s="870"/>
      <c r="BEF2" s="870"/>
      <c r="BEG2" s="870"/>
      <c r="BEH2" s="870"/>
      <c r="BEI2" s="870"/>
      <c r="BEJ2" s="870"/>
      <c r="BEK2" s="870"/>
      <c r="BEL2" s="870"/>
      <c r="BEM2" s="870"/>
      <c r="BEN2" s="870"/>
      <c r="BEO2" s="870"/>
      <c r="BEP2" s="870"/>
      <c r="BEQ2" s="870"/>
      <c r="BER2" s="870"/>
      <c r="BES2" s="870"/>
      <c r="BET2" s="870"/>
      <c r="BEU2" s="870"/>
      <c r="BEV2" s="870"/>
      <c r="BEW2" s="870"/>
      <c r="BEX2" s="870"/>
      <c r="BEY2" s="870"/>
      <c r="BEZ2" s="870"/>
      <c r="BFA2" s="870"/>
      <c r="BFB2" s="870"/>
      <c r="BFC2" s="870"/>
      <c r="BFD2" s="870"/>
      <c r="BFE2" s="870"/>
      <c r="BFF2" s="870"/>
      <c r="BFG2" s="870"/>
      <c r="BFH2" s="870"/>
      <c r="BFI2" s="870"/>
      <c r="BFJ2" s="870"/>
      <c r="BFK2" s="870"/>
      <c r="BFL2" s="870"/>
      <c r="BFM2" s="870"/>
      <c r="BFN2" s="870"/>
      <c r="BFO2" s="870"/>
      <c r="BFP2" s="870"/>
      <c r="BFQ2" s="870"/>
      <c r="BFR2" s="870"/>
      <c r="BFS2" s="870"/>
      <c r="BFT2" s="870"/>
      <c r="BFU2" s="870"/>
      <c r="BFV2" s="870"/>
      <c r="BFW2" s="870"/>
      <c r="BFX2" s="870"/>
      <c r="BFY2" s="870"/>
      <c r="BFZ2" s="870"/>
      <c r="BGA2" s="870"/>
      <c r="BGB2" s="870"/>
      <c r="BGC2" s="870"/>
      <c r="BGD2" s="870"/>
      <c r="BGE2" s="870"/>
      <c r="BGF2" s="870"/>
      <c r="BGG2" s="870"/>
      <c r="BGH2" s="870"/>
      <c r="BGI2" s="870"/>
      <c r="BGJ2" s="870"/>
      <c r="BGK2" s="870"/>
      <c r="BGL2" s="870"/>
      <c r="BGM2" s="870"/>
      <c r="BGN2" s="870"/>
      <c r="BGO2" s="870"/>
      <c r="BGP2" s="870"/>
      <c r="BGQ2" s="870"/>
      <c r="BGR2" s="870"/>
      <c r="BGS2" s="870"/>
      <c r="BGT2" s="870"/>
      <c r="BGU2" s="870"/>
      <c r="BGV2" s="870"/>
      <c r="BGW2" s="870"/>
      <c r="BGX2" s="870"/>
      <c r="BGY2" s="870"/>
      <c r="BGZ2" s="870"/>
      <c r="BHA2" s="870"/>
      <c r="BHB2" s="870"/>
      <c r="BHC2" s="870"/>
      <c r="BHD2" s="870"/>
      <c r="BHE2" s="870"/>
      <c r="BHF2" s="870"/>
      <c r="BHG2" s="870"/>
      <c r="BHH2" s="870"/>
      <c r="BHI2" s="870"/>
      <c r="BHJ2" s="870"/>
      <c r="BHK2" s="870"/>
      <c r="BHL2" s="870"/>
      <c r="BHM2" s="870"/>
      <c r="BHN2" s="870"/>
      <c r="BHO2" s="870"/>
      <c r="BHP2" s="870"/>
      <c r="BHQ2" s="870"/>
      <c r="BHR2" s="870"/>
      <c r="BHS2" s="870"/>
      <c r="BHT2" s="870"/>
      <c r="BHU2" s="870"/>
      <c r="BHV2" s="870"/>
      <c r="BHW2" s="870"/>
      <c r="BHX2" s="870"/>
      <c r="BHY2" s="870"/>
      <c r="BHZ2" s="870"/>
      <c r="BIA2" s="870"/>
      <c r="BIB2" s="870"/>
      <c r="BIC2" s="870"/>
      <c r="BID2" s="870"/>
      <c r="BIE2" s="870"/>
      <c r="BIF2" s="870"/>
      <c r="BIG2" s="870"/>
      <c r="BIH2" s="870"/>
      <c r="BII2" s="870"/>
      <c r="BIJ2" s="870"/>
      <c r="BIK2" s="870"/>
      <c r="BIL2" s="870"/>
      <c r="BIM2" s="870"/>
      <c r="BIN2" s="870"/>
      <c r="BIO2" s="870"/>
      <c r="BIP2" s="870"/>
      <c r="BIQ2" s="870"/>
      <c r="BIR2" s="870"/>
      <c r="BIS2" s="870"/>
      <c r="BIT2" s="870"/>
      <c r="BIU2" s="870"/>
      <c r="BIV2" s="870"/>
      <c r="BIW2" s="870"/>
      <c r="BIX2" s="870"/>
      <c r="BIY2" s="870"/>
      <c r="BIZ2" s="870"/>
      <c r="BJA2" s="870"/>
      <c r="BJB2" s="870"/>
      <c r="BJC2" s="870"/>
      <c r="BJD2" s="870"/>
      <c r="BJE2" s="870"/>
      <c r="BJF2" s="870"/>
      <c r="BJG2" s="870"/>
      <c r="BJH2" s="870"/>
      <c r="BJI2" s="870"/>
      <c r="BJJ2" s="870"/>
      <c r="BJK2" s="870"/>
      <c r="BJL2" s="870"/>
      <c r="BJM2" s="870"/>
      <c r="BJN2" s="870"/>
      <c r="BJO2" s="870"/>
      <c r="BJP2" s="870"/>
      <c r="BJQ2" s="870"/>
      <c r="BJR2" s="870"/>
      <c r="BJS2" s="870"/>
      <c r="BJT2" s="870"/>
      <c r="BJU2" s="870"/>
      <c r="BJV2" s="870"/>
      <c r="BJW2" s="870"/>
      <c r="BJX2" s="870"/>
      <c r="BJY2" s="870"/>
      <c r="BJZ2" s="870"/>
      <c r="BKA2" s="870"/>
      <c r="BKB2" s="870"/>
      <c r="BKC2" s="870"/>
      <c r="BKD2" s="870"/>
      <c r="BKE2" s="870"/>
      <c r="BKF2" s="870"/>
      <c r="BKG2" s="870"/>
      <c r="BKH2" s="870"/>
      <c r="BKI2" s="870"/>
      <c r="BKJ2" s="870"/>
      <c r="BKK2" s="870"/>
      <c r="BKL2" s="870"/>
      <c r="BKM2" s="870"/>
      <c r="BKN2" s="870"/>
      <c r="BKO2" s="870"/>
      <c r="BKP2" s="870"/>
      <c r="BKQ2" s="870"/>
      <c r="BKR2" s="870"/>
      <c r="BKS2" s="870"/>
      <c r="BKT2" s="870"/>
      <c r="BKU2" s="870"/>
      <c r="BKV2" s="870"/>
      <c r="BKW2" s="870"/>
      <c r="BKX2" s="870"/>
      <c r="BKY2" s="870"/>
      <c r="BKZ2" s="870"/>
      <c r="BLA2" s="870"/>
      <c r="BLB2" s="870"/>
      <c r="BLC2" s="870"/>
      <c r="BLD2" s="870"/>
      <c r="BLE2" s="870"/>
      <c r="BLF2" s="870"/>
      <c r="BLG2" s="870"/>
      <c r="BLH2" s="870"/>
      <c r="BLI2" s="870"/>
      <c r="BLJ2" s="870"/>
      <c r="BLK2" s="870"/>
      <c r="BLL2" s="870"/>
      <c r="BLM2" s="870"/>
      <c r="BLN2" s="870"/>
      <c r="BLO2" s="870"/>
      <c r="BLP2" s="870"/>
      <c r="BLQ2" s="870"/>
      <c r="BLR2" s="870"/>
      <c r="BLS2" s="870"/>
      <c r="BLT2" s="870"/>
      <c r="BLU2" s="870"/>
      <c r="BLV2" s="870"/>
      <c r="BLW2" s="870"/>
      <c r="BLX2" s="870"/>
      <c r="BLY2" s="870"/>
      <c r="BLZ2" s="870"/>
      <c r="BMA2" s="870"/>
      <c r="BMB2" s="870"/>
      <c r="BMC2" s="870"/>
      <c r="BMD2" s="870"/>
      <c r="BME2" s="870"/>
      <c r="BMF2" s="870"/>
      <c r="BMG2" s="870"/>
      <c r="BMH2" s="870"/>
      <c r="BMI2" s="870"/>
      <c r="BMJ2" s="870"/>
      <c r="BMK2" s="870"/>
      <c r="BML2" s="870"/>
      <c r="BMM2" s="870"/>
      <c r="BMN2" s="870"/>
      <c r="BMO2" s="870"/>
      <c r="BMP2" s="870"/>
      <c r="BMQ2" s="870"/>
      <c r="BMR2" s="870"/>
      <c r="BMS2" s="870"/>
      <c r="BMT2" s="870"/>
      <c r="BMU2" s="870"/>
      <c r="BMV2" s="870"/>
      <c r="BMW2" s="870"/>
      <c r="BMX2" s="870"/>
      <c r="BMY2" s="870"/>
      <c r="BMZ2" s="870"/>
      <c r="BNA2" s="870"/>
      <c r="BNB2" s="870"/>
      <c r="BNC2" s="870"/>
      <c r="BND2" s="870"/>
      <c r="BNE2" s="870"/>
      <c r="BNF2" s="870"/>
      <c r="BNG2" s="870"/>
      <c r="BNH2" s="870"/>
      <c r="BNI2" s="870"/>
      <c r="BNJ2" s="870"/>
      <c r="BNK2" s="870"/>
      <c r="BNL2" s="870"/>
      <c r="BNM2" s="870"/>
      <c r="BNN2" s="870"/>
      <c r="BNO2" s="870"/>
      <c r="BNP2" s="870"/>
      <c r="BNQ2" s="870"/>
      <c r="BNR2" s="870"/>
      <c r="BNS2" s="870"/>
      <c r="BNT2" s="870"/>
      <c r="BNU2" s="870"/>
      <c r="BNV2" s="870"/>
      <c r="BNW2" s="870"/>
      <c r="BNX2" s="870"/>
      <c r="BNY2" s="870"/>
      <c r="BNZ2" s="870"/>
      <c r="BOA2" s="870"/>
      <c r="BOB2" s="870"/>
      <c r="BOC2" s="870"/>
      <c r="BOD2" s="870"/>
      <c r="BOE2" s="870"/>
      <c r="BOF2" s="870"/>
      <c r="BOG2" s="870"/>
      <c r="BOH2" s="870"/>
      <c r="BOI2" s="870"/>
      <c r="BOJ2" s="870"/>
      <c r="BOK2" s="870"/>
      <c r="BOL2" s="870"/>
      <c r="BOM2" s="870"/>
      <c r="BON2" s="870"/>
      <c r="BOO2" s="870"/>
      <c r="BOP2" s="870"/>
      <c r="BOQ2" s="870"/>
      <c r="BOR2" s="870"/>
      <c r="BOS2" s="870"/>
      <c r="BOT2" s="870"/>
      <c r="BOU2" s="870"/>
      <c r="BOV2" s="870"/>
      <c r="BOW2" s="870"/>
      <c r="BOX2" s="870"/>
      <c r="BOY2" s="870"/>
      <c r="BOZ2" s="870"/>
      <c r="BPA2" s="870"/>
      <c r="BPB2" s="870"/>
      <c r="BPC2" s="870"/>
      <c r="BPD2" s="870"/>
      <c r="BPE2" s="870"/>
      <c r="BPF2" s="870"/>
      <c r="BPG2" s="870"/>
      <c r="BPH2" s="870"/>
      <c r="BPI2" s="870"/>
      <c r="BPJ2" s="870"/>
      <c r="BPK2" s="870"/>
      <c r="BPL2" s="870"/>
      <c r="BPM2" s="870"/>
      <c r="BPN2" s="870"/>
      <c r="BPO2" s="870"/>
      <c r="BPP2" s="870"/>
      <c r="BPQ2" s="870"/>
      <c r="BPR2" s="870"/>
      <c r="BPS2" s="870"/>
      <c r="BPT2" s="870"/>
      <c r="BPU2" s="870"/>
      <c r="BPV2" s="870"/>
      <c r="BPW2" s="870"/>
      <c r="BPX2" s="870"/>
      <c r="BPY2" s="870"/>
      <c r="BPZ2" s="870"/>
      <c r="BQA2" s="870"/>
      <c r="BQB2" s="870"/>
      <c r="BQC2" s="870"/>
      <c r="BQD2" s="870"/>
      <c r="BQE2" s="870"/>
      <c r="BQF2" s="870"/>
      <c r="BQG2" s="870"/>
      <c r="BQH2" s="870"/>
      <c r="BQI2" s="870"/>
      <c r="BQJ2" s="870"/>
      <c r="BQK2" s="870"/>
      <c r="BQL2" s="870"/>
      <c r="BQM2" s="870"/>
      <c r="BQN2" s="870"/>
      <c r="BQO2" s="870"/>
      <c r="BQP2" s="870"/>
      <c r="BQQ2" s="870"/>
      <c r="BQR2" s="870"/>
      <c r="BQS2" s="870"/>
      <c r="BQT2" s="870"/>
      <c r="BQU2" s="870"/>
      <c r="BQV2" s="870"/>
      <c r="BQW2" s="870"/>
      <c r="BQX2" s="870"/>
      <c r="BQY2" s="870"/>
      <c r="BQZ2" s="870"/>
      <c r="BRA2" s="870"/>
      <c r="BRB2" s="870"/>
      <c r="BRC2" s="870"/>
      <c r="BRD2" s="870"/>
      <c r="BRE2" s="870"/>
      <c r="BRF2" s="870"/>
      <c r="BRG2" s="870"/>
      <c r="BRH2" s="870"/>
      <c r="BRI2" s="870"/>
      <c r="BRJ2" s="870"/>
      <c r="BRK2" s="870"/>
      <c r="BRL2" s="870"/>
      <c r="BRM2" s="870"/>
      <c r="BRN2" s="870"/>
      <c r="BRO2" s="870"/>
      <c r="BRP2" s="870"/>
      <c r="BRQ2" s="870"/>
      <c r="BRR2" s="870"/>
      <c r="BRS2" s="870"/>
      <c r="BRT2" s="870"/>
      <c r="BRU2" s="870"/>
      <c r="BRV2" s="870"/>
      <c r="BRW2" s="870"/>
      <c r="BRX2" s="870"/>
      <c r="BRY2" s="870"/>
      <c r="BRZ2" s="870"/>
      <c r="BSA2" s="870"/>
      <c r="BSB2" s="870"/>
      <c r="BSC2" s="870"/>
      <c r="BSD2" s="870"/>
      <c r="BSE2" s="870"/>
      <c r="BSF2" s="870"/>
      <c r="BSG2" s="870"/>
      <c r="BSH2" s="870"/>
      <c r="BSI2" s="870"/>
      <c r="BSJ2" s="870"/>
      <c r="BSK2" s="870"/>
      <c r="BSL2" s="870"/>
      <c r="BSM2" s="870"/>
      <c r="BSN2" s="870"/>
      <c r="BSO2" s="870"/>
      <c r="BSP2" s="870"/>
      <c r="BSQ2" s="870"/>
      <c r="BSR2" s="870"/>
      <c r="BSS2" s="870"/>
      <c r="BST2" s="870"/>
      <c r="BSU2" s="870"/>
      <c r="BSV2" s="870"/>
      <c r="BSW2" s="870"/>
      <c r="BSX2" s="870"/>
      <c r="BSY2" s="870"/>
      <c r="BSZ2" s="870"/>
      <c r="BTA2" s="870"/>
      <c r="BTB2" s="870"/>
      <c r="BTC2" s="870"/>
      <c r="BTD2" s="870"/>
      <c r="BTE2" s="870"/>
      <c r="BTF2" s="870"/>
      <c r="BTG2" s="870"/>
      <c r="BTH2" s="870"/>
      <c r="BTI2" s="870"/>
      <c r="BTJ2" s="870"/>
      <c r="BTK2" s="870"/>
      <c r="BTL2" s="870"/>
      <c r="BTM2" s="870"/>
      <c r="BTN2" s="870"/>
      <c r="BTO2" s="870"/>
      <c r="BTP2" s="870"/>
      <c r="BTQ2" s="870"/>
      <c r="BTR2" s="870"/>
      <c r="BTS2" s="870"/>
      <c r="BTT2" s="870"/>
      <c r="BTU2" s="870"/>
      <c r="BTV2" s="870"/>
      <c r="BTW2" s="870"/>
      <c r="BTX2" s="870"/>
      <c r="BTY2" s="870"/>
      <c r="BTZ2" s="870"/>
      <c r="BUA2" s="870"/>
      <c r="BUB2" s="870"/>
      <c r="BUC2" s="870"/>
      <c r="BUD2" s="870"/>
      <c r="BUE2" s="870"/>
      <c r="BUF2" s="870"/>
      <c r="BUG2" s="870"/>
      <c r="BUH2" s="870"/>
      <c r="BUI2" s="870"/>
      <c r="BUJ2" s="870"/>
      <c r="BUK2" s="870"/>
      <c r="BUL2" s="870"/>
      <c r="BUM2" s="870"/>
      <c r="BUN2" s="870"/>
      <c r="BUO2" s="870"/>
      <c r="BUP2" s="870"/>
      <c r="BUQ2" s="870"/>
      <c r="BUR2" s="870"/>
      <c r="BUS2" s="870"/>
      <c r="BUT2" s="870"/>
      <c r="BUU2" s="870"/>
      <c r="BUV2" s="870"/>
      <c r="BUW2" s="870"/>
      <c r="BUX2" s="870"/>
      <c r="BUY2" s="870"/>
      <c r="BUZ2" s="870"/>
      <c r="BVA2" s="870"/>
      <c r="BVB2" s="870"/>
      <c r="BVC2" s="870"/>
      <c r="BVD2" s="870"/>
      <c r="BVE2" s="870"/>
      <c r="BVF2" s="870"/>
      <c r="BVG2" s="870"/>
      <c r="BVH2" s="870"/>
      <c r="BVI2" s="870"/>
      <c r="BVJ2" s="870"/>
      <c r="BVK2" s="870"/>
      <c r="BVL2" s="870"/>
      <c r="BVM2" s="870"/>
      <c r="BVN2" s="870"/>
      <c r="BVO2" s="870"/>
      <c r="BVP2" s="870"/>
      <c r="BVQ2" s="870"/>
      <c r="BVR2" s="870"/>
      <c r="BVS2" s="870"/>
      <c r="BVT2" s="870"/>
      <c r="BVU2" s="870"/>
      <c r="BVV2" s="870"/>
      <c r="BVW2" s="870"/>
      <c r="BVX2" s="870"/>
      <c r="BVY2" s="870"/>
      <c r="BVZ2" s="870"/>
      <c r="BWA2" s="870"/>
      <c r="BWB2" s="870"/>
      <c r="BWC2" s="870"/>
      <c r="BWD2" s="870"/>
      <c r="BWE2" s="870"/>
      <c r="BWF2" s="870"/>
      <c r="BWG2" s="870"/>
      <c r="BWH2" s="870"/>
      <c r="BWI2" s="870"/>
      <c r="BWJ2" s="870"/>
      <c r="BWK2" s="870"/>
      <c r="BWL2" s="870"/>
      <c r="BWM2" s="870"/>
      <c r="BWN2" s="870"/>
      <c r="BWO2" s="870"/>
      <c r="BWP2" s="870"/>
      <c r="BWQ2" s="870"/>
      <c r="BWR2" s="870"/>
      <c r="BWS2" s="870"/>
      <c r="BWT2" s="870"/>
      <c r="BWU2" s="870"/>
      <c r="BWV2" s="870"/>
      <c r="BWW2" s="870"/>
      <c r="BWX2" s="870"/>
      <c r="BWY2" s="870"/>
      <c r="BWZ2" s="870"/>
      <c r="BXA2" s="870"/>
      <c r="BXB2" s="870"/>
      <c r="BXC2" s="870"/>
      <c r="BXD2" s="870"/>
      <c r="BXE2" s="870"/>
      <c r="BXF2" s="870"/>
      <c r="BXG2" s="870"/>
      <c r="BXH2" s="870"/>
      <c r="BXI2" s="870"/>
      <c r="BXJ2" s="870"/>
      <c r="BXK2" s="870"/>
      <c r="BXL2" s="870"/>
      <c r="BXM2" s="870"/>
      <c r="BXN2" s="870"/>
      <c r="BXO2" s="870"/>
      <c r="BXP2" s="870"/>
      <c r="BXQ2" s="870"/>
      <c r="BXR2" s="870"/>
      <c r="BXS2" s="870"/>
      <c r="BXT2" s="870"/>
      <c r="BXU2" s="870"/>
      <c r="BXV2" s="870"/>
      <c r="BXW2" s="870"/>
      <c r="BXX2" s="870"/>
      <c r="BXY2" s="870"/>
      <c r="BXZ2" s="870"/>
      <c r="BYA2" s="870"/>
      <c r="BYB2" s="870"/>
      <c r="BYC2" s="870"/>
      <c r="BYD2" s="870"/>
      <c r="BYE2" s="870"/>
      <c r="BYF2" s="870"/>
      <c r="BYG2" s="870"/>
      <c r="BYH2" s="870"/>
      <c r="BYI2" s="870"/>
      <c r="BYJ2" s="870"/>
      <c r="BYK2" s="870"/>
      <c r="BYL2" s="870"/>
      <c r="BYM2" s="870"/>
      <c r="BYN2" s="870"/>
      <c r="BYO2" s="870"/>
      <c r="BYP2" s="870"/>
      <c r="BYQ2" s="870"/>
      <c r="BYR2" s="870"/>
      <c r="BYS2" s="870"/>
      <c r="BYT2" s="870"/>
      <c r="BYU2" s="870"/>
      <c r="BYV2" s="870"/>
      <c r="BYW2" s="870"/>
      <c r="BYX2" s="870"/>
      <c r="BYY2" s="870"/>
      <c r="BYZ2" s="870"/>
      <c r="BZA2" s="870"/>
      <c r="BZB2" s="870"/>
      <c r="BZC2" s="870"/>
      <c r="BZD2" s="870"/>
      <c r="BZE2" s="870"/>
      <c r="BZF2" s="870"/>
      <c r="BZG2" s="870"/>
      <c r="BZH2" s="870"/>
      <c r="BZI2" s="870"/>
      <c r="BZJ2" s="870"/>
      <c r="BZK2" s="870"/>
      <c r="BZL2" s="870"/>
      <c r="BZM2" s="870"/>
      <c r="BZN2" s="870"/>
      <c r="BZO2" s="870"/>
      <c r="BZP2" s="870"/>
      <c r="BZQ2" s="870"/>
      <c r="BZR2" s="870"/>
      <c r="BZS2" s="870"/>
      <c r="BZT2" s="870"/>
      <c r="BZU2" s="870"/>
      <c r="BZV2" s="870"/>
      <c r="BZW2" s="870"/>
      <c r="BZX2" s="870"/>
      <c r="BZY2" s="870"/>
      <c r="BZZ2" s="870"/>
      <c r="CAA2" s="870"/>
      <c r="CAB2" s="870"/>
      <c r="CAC2" s="870"/>
      <c r="CAD2" s="870"/>
      <c r="CAE2" s="870"/>
      <c r="CAF2" s="870"/>
      <c r="CAG2" s="870"/>
      <c r="CAH2" s="870"/>
      <c r="CAI2" s="870"/>
      <c r="CAJ2" s="870"/>
      <c r="CAK2" s="870"/>
      <c r="CAL2" s="870"/>
      <c r="CAM2" s="870"/>
      <c r="CAN2" s="870"/>
      <c r="CAO2" s="870"/>
      <c r="CAP2" s="870"/>
      <c r="CAQ2" s="870"/>
      <c r="CAR2" s="870"/>
      <c r="CAS2" s="870"/>
      <c r="CAT2" s="870"/>
      <c r="CAU2" s="870"/>
      <c r="CAV2" s="870"/>
      <c r="CAW2" s="870"/>
      <c r="CAX2" s="870"/>
      <c r="CAY2" s="870"/>
      <c r="CAZ2" s="870"/>
      <c r="CBA2" s="870"/>
      <c r="CBB2" s="870"/>
      <c r="CBC2" s="870"/>
      <c r="CBD2" s="870"/>
      <c r="CBE2" s="870"/>
      <c r="CBF2" s="870"/>
      <c r="CBG2" s="870"/>
      <c r="CBH2" s="870"/>
      <c r="CBI2" s="870"/>
      <c r="CBJ2" s="870"/>
      <c r="CBK2" s="870"/>
      <c r="CBL2" s="870"/>
      <c r="CBM2" s="870"/>
      <c r="CBN2" s="870"/>
      <c r="CBO2" s="870"/>
      <c r="CBP2" s="870"/>
      <c r="CBQ2" s="870"/>
      <c r="CBR2" s="870"/>
      <c r="CBS2" s="870"/>
      <c r="CBT2" s="870"/>
      <c r="CBU2" s="870"/>
      <c r="CBV2" s="870"/>
      <c r="CBW2" s="870"/>
      <c r="CBX2" s="870"/>
      <c r="CBY2" s="870"/>
      <c r="CBZ2" s="870"/>
      <c r="CCA2" s="870"/>
      <c r="CCB2" s="870"/>
      <c r="CCC2" s="870"/>
      <c r="CCD2" s="870"/>
      <c r="CCE2" s="870"/>
      <c r="CCF2" s="870"/>
      <c r="CCG2" s="870"/>
      <c r="CCH2" s="870"/>
      <c r="CCI2" s="870"/>
      <c r="CCJ2" s="870"/>
      <c r="CCK2" s="870"/>
      <c r="CCL2" s="870"/>
      <c r="CCM2" s="870"/>
      <c r="CCN2" s="870"/>
      <c r="CCO2" s="870"/>
      <c r="CCP2" s="870"/>
      <c r="CCQ2" s="870"/>
      <c r="CCR2" s="870"/>
      <c r="CCS2" s="870"/>
      <c r="CCT2" s="870"/>
      <c r="CCU2" s="870"/>
      <c r="CCV2" s="870"/>
      <c r="CCW2" s="870"/>
      <c r="CCX2" s="870"/>
      <c r="CCY2" s="870"/>
      <c r="CCZ2" s="870"/>
      <c r="CDA2" s="870"/>
      <c r="CDB2" s="870"/>
      <c r="CDC2" s="870"/>
      <c r="CDD2" s="870"/>
      <c r="CDE2" s="870"/>
      <c r="CDF2" s="870"/>
      <c r="CDG2" s="870"/>
      <c r="CDH2" s="870"/>
      <c r="CDI2" s="870"/>
      <c r="CDJ2" s="870"/>
      <c r="CDK2" s="870"/>
      <c r="CDL2" s="870"/>
      <c r="CDM2" s="870"/>
      <c r="CDN2" s="870"/>
      <c r="CDO2" s="870"/>
      <c r="CDP2" s="870"/>
      <c r="CDQ2" s="870"/>
      <c r="CDR2" s="870"/>
      <c r="CDS2" s="870"/>
      <c r="CDT2" s="870"/>
      <c r="CDU2" s="870"/>
      <c r="CDV2" s="870"/>
      <c r="CDW2" s="870"/>
      <c r="CDX2" s="870"/>
      <c r="CDY2" s="870"/>
      <c r="CDZ2" s="870"/>
      <c r="CEA2" s="870"/>
      <c r="CEB2" s="870"/>
      <c r="CEC2" s="870"/>
      <c r="CED2" s="870"/>
      <c r="CEE2" s="870"/>
      <c r="CEF2" s="870"/>
      <c r="CEG2" s="870"/>
      <c r="CEH2" s="870"/>
      <c r="CEI2" s="870"/>
      <c r="CEJ2" s="870"/>
      <c r="CEK2" s="870"/>
      <c r="CEL2" s="870"/>
      <c r="CEM2" s="870"/>
      <c r="CEN2" s="870"/>
      <c r="CEO2" s="870"/>
      <c r="CEP2" s="870"/>
      <c r="CEQ2" s="870"/>
      <c r="CER2" s="870"/>
      <c r="CES2" s="870"/>
      <c r="CET2" s="870"/>
      <c r="CEU2" s="870"/>
      <c r="CEV2" s="870"/>
      <c r="CEW2" s="870"/>
      <c r="CEX2" s="870"/>
      <c r="CEY2" s="870"/>
      <c r="CEZ2" s="870"/>
      <c r="CFA2" s="870"/>
      <c r="CFB2" s="870"/>
      <c r="CFC2" s="870"/>
      <c r="CFD2" s="870"/>
      <c r="CFE2" s="870"/>
      <c r="CFF2" s="870"/>
      <c r="CFG2" s="870"/>
      <c r="CFH2" s="870"/>
      <c r="CFI2" s="870"/>
      <c r="CFJ2" s="870"/>
      <c r="CFK2" s="870"/>
      <c r="CFL2" s="870"/>
      <c r="CFM2" s="870"/>
      <c r="CFN2" s="870"/>
      <c r="CFO2" s="870"/>
      <c r="CFP2" s="870"/>
      <c r="CFQ2" s="870"/>
      <c r="CFR2" s="870"/>
      <c r="CFS2" s="870"/>
      <c r="CFT2" s="870"/>
      <c r="CFU2" s="870"/>
      <c r="CFV2" s="870"/>
      <c r="CFW2" s="870"/>
      <c r="CFX2" s="870"/>
      <c r="CFY2" s="870"/>
      <c r="CFZ2" s="870"/>
      <c r="CGA2" s="870"/>
      <c r="CGB2" s="870"/>
      <c r="CGC2" s="870"/>
      <c r="CGD2" s="870"/>
      <c r="CGE2" s="870"/>
      <c r="CGF2" s="870"/>
      <c r="CGG2" s="870"/>
      <c r="CGH2" s="870"/>
      <c r="CGI2" s="870"/>
      <c r="CGJ2" s="870"/>
      <c r="CGK2" s="870"/>
      <c r="CGL2" s="870"/>
      <c r="CGM2" s="870"/>
      <c r="CGN2" s="870"/>
      <c r="CGO2" s="870"/>
      <c r="CGP2" s="870"/>
      <c r="CGQ2" s="870"/>
      <c r="CGR2" s="870"/>
      <c r="CGS2" s="870"/>
      <c r="CGT2" s="870"/>
      <c r="CGU2" s="870"/>
      <c r="CGV2" s="870"/>
      <c r="CGW2" s="870"/>
      <c r="CGX2" s="870"/>
      <c r="CGY2" s="870"/>
      <c r="CGZ2" s="870"/>
      <c r="CHA2" s="870"/>
      <c r="CHB2" s="870"/>
      <c r="CHC2" s="870"/>
      <c r="CHD2" s="870"/>
      <c r="CHE2" s="870"/>
      <c r="CHF2" s="870"/>
      <c r="CHG2" s="870"/>
      <c r="CHH2" s="870"/>
      <c r="CHI2" s="870"/>
      <c r="CHJ2" s="870"/>
      <c r="CHK2" s="870"/>
      <c r="CHL2" s="870"/>
      <c r="CHM2" s="870"/>
      <c r="CHN2" s="870"/>
      <c r="CHO2" s="870"/>
      <c r="CHP2" s="870"/>
      <c r="CHQ2" s="870"/>
      <c r="CHR2" s="870"/>
      <c r="CHS2" s="870"/>
      <c r="CHT2" s="870"/>
      <c r="CHU2" s="870"/>
      <c r="CHV2" s="870"/>
      <c r="CHW2" s="870"/>
      <c r="CHX2" s="870"/>
      <c r="CHY2" s="870"/>
      <c r="CHZ2" s="870"/>
      <c r="CIA2" s="870"/>
      <c r="CIB2" s="870"/>
      <c r="CIC2" s="870"/>
      <c r="CID2" s="870"/>
      <c r="CIE2" s="870"/>
      <c r="CIF2" s="870"/>
      <c r="CIG2" s="870"/>
      <c r="CIH2" s="870"/>
      <c r="CII2" s="870"/>
      <c r="CIJ2" s="870"/>
      <c r="CIK2" s="870"/>
      <c r="CIL2" s="870"/>
      <c r="CIM2" s="870"/>
      <c r="CIN2" s="870"/>
      <c r="CIO2" s="870"/>
      <c r="CIP2" s="870"/>
      <c r="CIQ2" s="870"/>
      <c r="CIR2" s="870"/>
      <c r="CIS2" s="870"/>
      <c r="CIT2" s="870"/>
      <c r="CIU2" s="870"/>
      <c r="CIV2" s="870"/>
      <c r="CIW2" s="870"/>
      <c r="CIX2" s="870"/>
      <c r="CIY2" s="870"/>
      <c r="CIZ2" s="870"/>
      <c r="CJA2" s="870"/>
      <c r="CJB2" s="870"/>
      <c r="CJC2" s="870"/>
      <c r="CJD2" s="870"/>
      <c r="CJE2" s="870"/>
      <c r="CJF2" s="870"/>
      <c r="CJG2" s="870"/>
      <c r="CJH2" s="870"/>
      <c r="CJI2" s="870"/>
      <c r="CJJ2" s="870"/>
      <c r="CJK2" s="870"/>
      <c r="CJL2" s="870"/>
      <c r="CJM2" s="870"/>
      <c r="CJN2" s="870"/>
      <c r="CJO2" s="870"/>
      <c r="CJP2" s="870"/>
      <c r="CJQ2" s="870"/>
      <c r="CJR2" s="870"/>
      <c r="CJS2" s="870"/>
      <c r="CJT2" s="870"/>
      <c r="CJU2" s="870"/>
      <c r="CJV2" s="870"/>
      <c r="CJW2" s="870"/>
      <c r="CJX2" s="870"/>
      <c r="CJY2" s="870"/>
      <c r="CJZ2" s="870"/>
      <c r="CKA2" s="870"/>
      <c r="CKB2" s="870"/>
      <c r="CKC2" s="870"/>
      <c r="CKD2" s="870"/>
      <c r="CKE2" s="870"/>
      <c r="CKF2" s="870"/>
      <c r="CKG2" s="870"/>
      <c r="CKH2" s="870"/>
      <c r="CKI2" s="870"/>
      <c r="CKJ2" s="870"/>
      <c r="CKK2" s="870"/>
      <c r="CKL2" s="870"/>
      <c r="CKM2" s="870"/>
      <c r="CKN2" s="870"/>
      <c r="CKO2" s="870"/>
      <c r="CKP2" s="870"/>
      <c r="CKQ2" s="870"/>
      <c r="CKR2" s="870"/>
      <c r="CKS2" s="870"/>
      <c r="CKT2" s="870"/>
      <c r="CKU2" s="870"/>
      <c r="CKV2" s="870"/>
      <c r="CKW2" s="870"/>
      <c r="CKX2" s="870"/>
      <c r="CKY2" s="870"/>
      <c r="CKZ2" s="870"/>
      <c r="CLA2" s="870"/>
      <c r="CLB2" s="870"/>
      <c r="CLC2" s="870"/>
      <c r="CLD2" s="870"/>
      <c r="CLE2" s="870"/>
      <c r="CLF2" s="870"/>
      <c r="CLG2" s="870"/>
      <c r="CLH2" s="870"/>
      <c r="CLI2" s="870"/>
      <c r="CLJ2" s="870"/>
      <c r="CLK2" s="870"/>
      <c r="CLL2" s="870"/>
      <c r="CLM2" s="870"/>
      <c r="CLN2" s="870"/>
      <c r="CLO2" s="870"/>
      <c r="CLP2" s="870"/>
      <c r="CLQ2" s="870"/>
      <c r="CLR2" s="870"/>
      <c r="CLS2" s="870"/>
      <c r="CLT2" s="870"/>
      <c r="CLU2" s="870"/>
      <c r="CLV2" s="870"/>
      <c r="CLW2" s="870"/>
      <c r="CLX2" s="870"/>
      <c r="CLY2" s="870"/>
      <c r="CLZ2" s="870"/>
      <c r="CMA2" s="870"/>
      <c r="CMB2" s="870"/>
      <c r="CMC2" s="870"/>
      <c r="CMD2" s="870"/>
      <c r="CME2" s="870"/>
      <c r="CMF2" s="870"/>
      <c r="CMG2" s="870"/>
      <c r="CMH2" s="870"/>
      <c r="CMI2" s="870"/>
      <c r="CMJ2" s="870"/>
      <c r="CMK2" s="870"/>
      <c r="CML2" s="870"/>
      <c r="CMM2" s="870"/>
      <c r="CMN2" s="870"/>
      <c r="CMO2" s="870"/>
      <c r="CMP2" s="870"/>
      <c r="CMQ2" s="870"/>
      <c r="CMR2" s="870"/>
      <c r="CMS2" s="870"/>
      <c r="CMT2" s="870"/>
      <c r="CMU2" s="870"/>
      <c r="CMV2" s="870"/>
      <c r="CMW2" s="870"/>
      <c r="CMX2" s="870"/>
      <c r="CMY2" s="870"/>
      <c r="CMZ2" s="870"/>
      <c r="CNA2" s="870"/>
      <c r="CNB2" s="870"/>
      <c r="CNC2" s="870"/>
      <c r="CND2" s="870"/>
      <c r="CNE2" s="870"/>
      <c r="CNF2" s="870"/>
      <c r="CNG2" s="870"/>
      <c r="CNH2" s="870"/>
      <c r="CNI2" s="870"/>
      <c r="CNJ2" s="870"/>
      <c r="CNK2" s="870"/>
      <c r="CNL2" s="870"/>
      <c r="CNM2" s="870"/>
      <c r="CNN2" s="870"/>
      <c r="CNO2" s="870"/>
      <c r="CNP2" s="870"/>
      <c r="CNQ2" s="870"/>
      <c r="CNR2" s="870"/>
      <c r="CNS2" s="870"/>
      <c r="CNT2" s="870"/>
      <c r="CNU2" s="870"/>
      <c r="CNV2" s="870"/>
      <c r="CNW2" s="870"/>
      <c r="CNX2" s="870"/>
      <c r="CNY2" s="870"/>
      <c r="CNZ2" s="870"/>
      <c r="COA2" s="870"/>
      <c r="COB2" s="870"/>
      <c r="COC2" s="870"/>
      <c r="COD2" s="870"/>
      <c r="COE2" s="870"/>
      <c r="COF2" s="870"/>
      <c r="COG2" s="870"/>
      <c r="COH2" s="870"/>
      <c r="COI2" s="870"/>
      <c r="COJ2" s="870"/>
      <c r="COK2" s="870"/>
      <c r="COL2" s="870"/>
      <c r="COM2" s="870"/>
      <c r="CON2" s="870"/>
      <c r="COO2" s="870"/>
      <c r="COP2" s="870"/>
      <c r="COQ2" s="870"/>
      <c r="COR2" s="870"/>
      <c r="COS2" s="870"/>
      <c r="COT2" s="870"/>
      <c r="COU2" s="870"/>
      <c r="COV2" s="870"/>
      <c r="COW2" s="870"/>
      <c r="COX2" s="870"/>
      <c r="COY2" s="870"/>
      <c r="COZ2" s="870"/>
      <c r="CPA2" s="870"/>
      <c r="CPB2" s="870"/>
      <c r="CPC2" s="870"/>
      <c r="CPD2" s="870"/>
      <c r="CPE2" s="870"/>
      <c r="CPF2" s="870"/>
      <c r="CPG2" s="870"/>
      <c r="CPH2" s="870"/>
      <c r="CPI2" s="870"/>
      <c r="CPJ2" s="870"/>
      <c r="CPK2" s="870"/>
      <c r="CPL2" s="870"/>
      <c r="CPM2" s="870"/>
      <c r="CPN2" s="870"/>
      <c r="CPO2" s="870"/>
      <c r="CPP2" s="870"/>
      <c r="CPQ2" s="870"/>
      <c r="CPR2" s="870"/>
      <c r="CPS2" s="870"/>
      <c r="CPT2" s="870"/>
      <c r="CPU2" s="870"/>
      <c r="CPV2" s="870"/>
      <c r="CPW2" s="870"/>
      <c r="CPX2" s="870"/>
      <c r="CPY2" s="870"/>
      <c r="CPZ2" s="870"/>
      <c r="CQA2" s="870"/>
      <c r="CQB2" s="870"/>
      <c r="CQC2" s="870"/>
      <c r="CQD2" s="870"/>
      <c r="CQE2" s="870"/>
      <c r="CQF2" s="870"/>
      <c r="CQG2" s="870"/>
      <c r="CQH2" s="870"/>
      <c r="CQI2" s="870"/>
      <c r="CQJ2" s="870"/>
      <c r="CQK2" s="870"/>
      <c r="CQL2" s="870"/>
      <c r="CQM2" s="870"/>
      <c r="CQN2" s="870"/>
      <c r="CQO2" s="870"/>
      <c r="CQP2" s="870"/>
      <c r="CQQ2" s="870"/>
      <c r="CQR2" s="870"/>
      <c r="CQS2" s="870"/>
      <c r="CQT2" s="870"/>
      <c r="CQU2" s="870"/>
      <c r="CQV2" s="870"/>
      <c r="CQW2" s="870"/>
      <c r="CQX2" s="870"/>
      <c r="CQY2" s="870"/>
      <c r="CQZ2" s="870"/>
      <c r="CRA2" s="870"/>
      <c r="CRB2" s="870"/>
      <c r="CRC2" s="870"/>
      <c r="CRD2" s="870"/>
      <c r="CRE2" s="870"/>
      <c r="CRF2" s="870"/>
      <c r="CRG2" s="870"/>
      <c r="CRH2" s="870"/>
      <c r="CRI2" s="870"/>
      <c r="CRJ2" s="870"/>
      <c r="CRK2" s="870"/>
      <c r="CRL2" s="870"/>
      <c r="CRM2" s="870"/>
      <c r="CRN2" s="870"/>
      <c r="CRO2" s="870"/>
      <c r="CRP2" s="870"/>
      <c r="CRQ2" s="870"/>
      <c r="CRR2" s="870"/>
      <c r="CRS2" s="870"/>
      <c r="CRT2" s="870"/>
      <c r="CRU2" s="870"/>
      <c r="CRV2" s="870"/>
      <c r="CRW2" s="870"/>
      <c r="CRX2" s="870"/>
      <c r="CRY2" s="870"/>
      <c r="CRZ2" s="870"/>
      <c r="CSA2" s="870"/>
      <c r="CSB2" s="870"/>
      <c r="CSC2" s="870"/>
      <c r="CSD2" s="870"/>
      <c r="CSE2" s="870"/>
      <c r="CSF2" s="870"/>
      <c r="CSG2" s="870"/>
      <c r="CSH2" s="870"/>
      <c r="CSI2" s="870"/>
      <c r="CSJ2" s="870"/>
      <c r="CSK2" s="870"/>
      <c r="CSL2" s="870"/>
      <c r="CSM2" s="870"/>
      <c r="CSN2" s="870"/>
      <c r="CSO2" s="870"/>
      <c r="CSP2" s="870"/>
      <c r="CSQ2" s="870"/>
      <c r="CSR2" s="870"/>
      <c r="CSS2" s="870"/>
      <c r="CST2" s="870"/>
      <c r="CSU2" s="870"/>
      <c r="CSV2" s="870"/>
      <c r="CSW2" s="870"/>
      <c r="CSX2" s="870"/>
      <c r="CSY2" s="870"/>
      <c r="CSZ2" s="870"/>
      <c r="CTA2" s="870"/>
      <c r="CTB2" s="870"/>
      <c r="CTC2" s="870"/>
      <c r="CTD2" s="870"/>
      <c r="CTE2" s="870"/>
      <c r="CTF2" s="870"/>
      <c r="CTG2" s="870"/>
      <c r="CTH2" s="870"/>
      <c r="CTI2" s="870"/>
      <c r="CTJ2" s="870"/>
      <c r="CTK2" s="870"/>
      <c r="CTL2" s="870"/>
      <c r="CTM2" s="870"/>
      <c r="CTN2" s="870"/>
      <c r="CTO2" s="870"/>
      <c r="CTP2" s="870"/>
      <c r="CTQ2" s="870"/>
      <c r="CTR2" s="870"/>
      <c r="CTS2" s="870"/>
      <c r="CTT2" s="870"/>
      <c r="CTU2" s="870"/>
      <c r="CTV2" s="870"/>
      <c r="CTW2" s="870"/>
      <c r="CTX2" s="870"/>
      <c r="CTY2" s="870"/>
      <c r="CTZ2" s="870"/>
      <c r="CUA2" s="870"/>
      <c r="CUB2" s="870"/>
      <c r="CUC2" s="870"/>
      <c r="CUD2" s="870"/>
      <c r="CUE2" s="870"/>
      <c r="CUF2" s="870"/>
      <c r="CUG2" s="870"/>
      <c r="CUH2" s="870"/>
      <c r="CUI2" s="870"/>
      <c r="CUJ2" s="870"/>
      <c r="CUK2" s="870"/>
      <c r="CUL2" s="870"/>
      <c r="CUM2" s="870"/>
      <c r="CUN2" s="870"/>
      <c r="CUO2" s="870"/>
      <c r="CUP2" s="870"/>
      <c r="CUQ2" s="870"/>
      <c r="CUR2" s="870"/>
      <c r="CUS2" s="870"/>
      <c r="CUT2" s="870"/>
      <c r="CUU2" s="870"/>
      <c r="CUV2" s="870"/>
      <c r="CUW2" s="870"/>
      <c r="CUX2" s="870"/>
      <c r="CUY2" s="870"/>
      <c r="CUZ2" s="870"/>
      <c r="CVA2" s="870"/>
      <c r="CVB2" s="870"/>
      <c r="CVC2" s="870"/>
      <c r="CVD2" s="870"/>
      <c r="CVE2" s="870"/>
      <c r="CVF2" s="870"/>
      <c r="CVG2" s="870"/>
      <c r="CVH2" s="870"/>
      <c r="CVI2" s="870"/>
      <c r="CVJ2" s="870"/>
      <c r="CVK2" s="870"/>
      <c r="CVL2" s="870"/>
      <c r="CVM2" s="870"/>
      <c r="CVN2" s="870"/>
      <c r="CVO2" s="870"/>
      <c r="CVP2" s="870"/>
      <c r="CVQ2" s="870"/>
      <c r="CVR2" s="870"/>
      <c r="CVS2" s="870"/>
      <c r="CVT2" s="870"/>
      <c r="CVU2" s="870"/>
      <c r="CVV2" s="870"/>
      <c r="CVW2" s="870"/>
      <c r="CVX2" s="870"/>
      <c r="CVY2" s="870"/>
      <c r="CVZ2" s="870"/>
      <c r="CWA2" s="870"/>
      <c r="CWB2" s="870"/>
      <c r="CWC2" s="870"/>
      <c r="CWD2" s="870"/>
      <c r="CWE2" s="870"/>
      <c r="CWF2" s="870"/>
      <c r="CWG2" s="870"/>
      <c r="CWH2" s="870"/>
      <c r="CWI2" s="870"/>
      <c r="CWJ2" s="870"/>
      <c r="CWK2" s="870"/>
      <c r="CWL2" s="870"/>
      <c r="CWM2" s="870"/>
      <c r="CWN2" s="870"/>
      <c r="CWO2" s="870"/>
      <c r="CWP2" s="870"/>
      <c r="CWQ2" s="870"/>
      <c r="CWR2" s="870"/>
      <c r="CWS2" s="870"/>
      <c r="CWT2" s="870"/>
      <c r="CWU2" s="870"/>
      <c r="CWV2" s="870"/>
      <c r="CWW2" s="870"/>
      <c r="CWX2" s="870"/>
      <c r="CWY2" s="870"/>
      <c r="CWZ2" s="870"/>
      <c r="CXA2" s="870"/>
      <c r="CXB2" s="870"/>
      <c r="CXC2" s="870"/>
      <c r="CXD2" s="870"/>
      <c r="CXE2" s="870"/>
      <c r="CXF2" s="870"/>
      <c r="CXG2" s="870"/>
      <c r="CXH2" s="870"/>
      <c r="CXI2" s="870"/>
      <c r="CXJ2" s="870"/>
      <c r="CXK2" s="870"/>
      <c r="CXL2" s="870"/>
      <c r="CXM2" s="870"/>
      <c r="CXN2" s="870"/>
      <c r="CXO2" s="870"/>
      <c r="CXP2" s="870"/>
      <c r="CXQ2" s="870"/>
      <c r="CXR2" s="870"/>
      <c r="CXS2" s="870"/>
      <c r="CXT2" s="870"/>
      <c r="CXU2" s="870"/>
      <c r="CXV2" s="870"/>
      <c r="CXW2" s="870"/>
      <c r="CXX2" s="870"/>
      <c r="CXY2" s="870"/>
      <c r="CXZ2" s="870"/>
      <c r="CYA2" s="870"/>
      <c r="CYB2" s="870"/>
      <c r="CYC2" s="870"/>
      <c r="CYD2" s="870"/>
      <c r="CYE2" s="870"/>
      <c r="CYF2" s="870"/>
      <c r="CYG2" s="870"/>
      <c r="CYH2" s="870"/>
      <c r="CYI2" s="870"/>
      <c r="CYJ2" s="870"/>
      <c r="CYK2" s="870"/>
      <c r="CYL2" s="870"/>
      <c r="CYM2" s="870"/>
      <c r="CYN2" s="870"/>
      <c r="CYO2" s="870"/>
      <c r="CYP2" s="870"/>
      <c r="CYQ2" s="870"/>
      <c r="CYR2" s="870"/>
      <c r="CYS2" s="870"/>
      <c r="CYT2" s="870"/>
      <c r="CYU2" s="870"/>
      <c r="CYV2" s="870"/>
      <c r="CYW2" s="870"/>
      <c r="CYX2" s="870"/>
      <c r="CYY2" s="870"/>
      <c r="CYZ2" s="870"/>
      <c r="CZA2" s="870"/>
      <c r="CZB2" s="870"/>
      <c r="CZC2" s="870"/>
      <c r="CZD2" s="870"/>
      <c r="CZE2" s="870"/>
      <c r="CZF2" s="870"/>
      <c r="CZG2" s="870"/>
      <c r="CZH2" s="870"/>
      <c r="CZI2" s="870"/>
      <c r="CZJ2" s="870"/>
      <c r="CZK2" s="870"/>
      <c r="CZL2" s="870"/>
      <c r="CZM2" s="870"/>
      <c r="CZN2" s="870"/>
      <c r="CZO2" s="870"/>
      <c r="CZP2" s="870"/>
      <c r="CZQ2" s="870"/>
      <c r="CZR2" s="870"/>
      <c r="CZS2" s="870"/>
      <c r="CZT2" s="870"/>
      <c r="CZU2" s="870"/>
      <c r="CZV2" s="870"/>
      <c r="CZW2" s="870"/>
      <c r="CZX2" s="870"/>
      <c r="CZY2" s="870"/>
      <c r="CZZ2" s="870"/>
      <c r="DAA2" s="870"/>
      <c r="DAB2" s="870"/>
      <c r="DAC2" s="870"/>
      <c r="DAD2" s="870"/>
      <c r="DAE2" s="870"/>
      <c r="DAF2" s="870"/>
      <c r="DAG2" s="870"/>
      <c r="DAH2" s="870"/>
      <c r="DAI2" s="870"/>
      <c r="DAJ2" s="870"/>
      <c r="DAK2" s="870"/>
      <c r="DAL2" s="870"/>
      <c r="DAM2" s="870"/>
      <c r="DAN2" s="870"/>
      <c r="DAO2" s="870"/>
      <c r="DAP2" s="870"/>
      <c r="DAQ2" s="870"/>
      <c r="DAR2" s="870"/>
      <c r="DAS2" s="870"/>
      <c r="DAT2" s="870"/>
      <c r="DAU2" s="870"/>
      <c r="DAV2" s="870"/>
      <c r="DAW2" s="870"/>
      <c r="DAX2" s="870"/>
      <c r="DAY2" s="870"/>
      <c r="DAZ2" s="870"/>
      <c r="DBA2" s="870"/>
      <c r="DBB2" s="870"/>
      <c r="DBC2" s="870"/>
      <c r="DBD2" s="870"/>
      <c r="DBE2" s="870"/>
      <c r="DBF2" s="870"/>
      <c r="DBG2" s="870"/>
      <c r="DBH2" s="870"/>
      <c r="DBI2" s="870"/>
      <c r="DBJ2" s="870"/>
      <c r="DBK2" s="870"/>
      <c r="DBL2" s="870"/>
      <c r="DBM2" s="870"/>
      <c r="DBN2" s="870"/>
      <c r="DBO2" s="870"/>
      <c r="DBP2" s="870"/>
      <c r="DBQ2" s="870"/>
      <c r="DBR2" s="870"/>
      <c r="DBS2" s="870"/>
      <c r="DBT2" s="870"/>
      <c r="DBU2" s="870"/>
      <c r="DBV2" s="870"/>
      <c r="DBW2" s="870"/>
      <c r="DBX2" s="870"/>
      <c r="DBY2" s="870"/>
      <c r="DBZ2" s="870"/>
      <c r="DCA2" s="870"/>
      <c r="DCB2" s="870"/>
      <c r="DCC2" s="870"/>
      <c r="DCD2" s="870"/>
      <c r="DCE2" s="870"/>
      <c r="DCF2" s="870"/>
      <c r="DCG2" s="870"/>
      <c r="DCH2" s="870"/>
      <c r="DCI2" s="870"/>
      <c r="DCJ2" s="870"/>
      <c r="DCK2" s="870"/>
      <c r="DCL2" s="870"/>
      <c r="DCM2" s="870"/>
      <c r="DCN2" s="870"/>
      <c r="DCO2" s="870"/>
      <c r="DCP2" s="870"/>
      <c r="DCQ2" s="870"/>
      <c r="DCR2" s="870"/>
      <c r="DCS2" s="870"/>
      <c r="DCT2" s="870"/>
      <c r="DCU2" s="870"/>
      <c r="DCV2" s="870"/>
      <c r="DCW2" s="870"/>
      <c r="DCX2" s="870"/>
      <c r="DCY2" s="870"/>
      <c r="DCZ2" s="870"/>
      <c r="DDA2" s="870"/>
      <c r="DDB2" s="870"/>
      <c r="DDC2" s="870"/>
      <c r="DDD2" s="870"/>
      <c r="DDE2" s="870"/>
      <c r="DDF2" s="870"/>
      <c r="DDG2" s="870"/>
      <c r="DDH2" s="870"/>
      <c r="DDI2" s="870"/>
      <c r="DDJ2" s="870"/>
      <c r="DDK2" s="870"/>
      <c r="DDL2" s="870"/>
      <c r="DDM2" s="870"/>
      <c r="DDN2" s="870"/>
      <c r="DDO2" s="870"/>
      <c r="DDP2" s="870"/>
      <c r="DDQ2" s="870"/>
      <c r="DDR2" s="870"/>
      <c r="DDS2" s="870"/>
      <c r="DDT2" s="870"/>
      <c r="DDU2" s="870"/>
      <c r="DDV2" s="870"/>
      <c r="DDW2" s="870"/>
      <c r="DDX2" s="870"/>
      <c r="DDY2" s="870"/>
      <c r="DDZ2" s="870"/>
      <c r="DEA2" s="870"/>
      <c r="DEB2" s="870"/>
      <c r="DEC2" s="870"/>
      <c r="DED2" s="870"/>
      <c r="DEE2" s="870"/>
      <c r="DEF2" s="870"/>
      <c r="DEG2" s="870"/>
      <c r="DEH2" s="870"/>
      <c r="DEI2" s="870"/>
      <c r="DEJ2" s="870"/>
      <c r="DEK2" s="870"/>
      <c r="DEL2" s="870"/>
      <c r="DEM2" s="870"/>
      <c r="DEN2" s="870"/>
      <c r="DEO2" s="870"/>
      <c r="DEP2" s="870"/>
      <c r="DEQ2" s="870"/>
      <c r="DER2" s="870"/>
      <c r="DES2" s="870"/>
      <c r="DET2" s="870"/>
      <c r="DEU2" s="870"/>
      <c r="DEV2" s="870"/>
      <c r="DEW2" s="870"/>
      <c r="DEX2" s="870"/>
      <c r="DEY2" s="870"/>
      <c r="DEZ2" s="870"/>
      <c r="DFA2" s="870"/>
      <c r="DFB2" s="870"/>
      <c r="DFC2" s="870"/>
      <c r="DFD2" s="870"/>
      <c r="DFE2" s="870"/>
      <c r="DFF2" s="870"/>
      <c r="DFG2" s="870"/>
      <c r="DFH2" s="870"/>
      <c r="DFI2" s="870"/>
      <c r="DFJ2" s="870"/>
      <c r="DFK2" s="870"/>
      <c r="DFL2" s="870"/>
      <c r="DFM2" s="870"/>
      <c r="DFN2" s="870"/>
      <c r="DFO2" s="870"/>
      <c r="DFP2" s="870"/>
      <c r="DFQ2" s="870"/>
      <c r="DFR2" s="870"/>
      <c r="DFS2" s="870"/>
      <c r="DFT2" s="870"/>
      <c r="DFU2" s="870"/>
      <c r="DFV2" s="870"/>
      <c r="DFW2" s="870"/>
      <c r="DFX2" s="870"/>
      <c r="DFY2" s="870"/>
      <c r="DFZ2" s="870"/>
      <c r="DGA2" s="870"/>
      <c r="DGB2" s="870"/>
      <c r="DGC2" s="870"/>
      <c r="DGD2" s="870"/>
      <c r="DGE2" s="870"/>
      <c r="DGF2" s="870"/>
      <c r="DGG2" s="870"/>
      <c r="DGH2" s="870"/>
      <c r="DGI2" s="870"/>
      <c r="DGJ2" s="870"/>
      <c r="DGK2" s="870"/>
      <c r="DGL2" s="870"/>
      <c r="DGM2" s="870"/>
      <c r="DGN2" s="870"/>
      <c r="DGO2" s="870"/>
      <c r="DGP2" s="870"/>
      <c r="DGQ2" s="870"/>
      <c r="DGR2" s="870"/>
      <c r="DGS2" s="870"/>
      <c r="DGT2" s="870"/>
      <c r="DGU2" s="870"/>
      <c r="DGV2" s="870"/>
      <c r="DGW2" s="870"/>
      <c r="DGX2" s="870"/>
      <c r="DGY2" s="870"/>
      <c r="DGZ2" s="870"/>
      <c r="DHA2" s="870"/>
      <c r="DHB2" s="870"/>
      <c r="DHC2" s="870"/>
      <c r="DHD2" s="870"/>
      <c r="DHE2" s="870"/>
      <c r="DHF2" s="870"/>
      <c r="DHG2" s="870"/>
      <c r="DHH2" s="870"/>
      <c r="DHI2" s="870"/>
      <c r="DHJ2" s="870"/>
      <c r="DHK2" s="870"/>
      <c r="DHL2" s="870"/>
      <c r="DHM2" s="870"/>
      <c r="DHN2" s="870"/>
      <c r="DHO2" s="870"/>
      <c r="DHP2" s="870"/>
      <c r="DHQ2" s="870"/>
      <c r="DHR2" s="870"/>
      <c r="DHS2" s="870"/>
      <c r="DHT2" s="870"/>
      <c r="DHU2" s="870"/>
      <c r="DHV2" s="870"/>
      <c r="DHW2" s="870"/>
      <c r="DHX2" s="870"/>
      <c r="DHY2" s="870"/>
      <c r="DHZ2" s="870"/>
      <c r="DIA2" s="870"/>
      <c r="DIB2" s="870"/>
      <c r="DIC2" s="870"/>
      <c r="DID2" s="870"/>
      <c r="DIE2" s="870"/>
      <c r="DIF2" s="870"/>
      <c r="DIG2" s="870"/>
      <c r="DIH2" s="870"/>
      <c r="DII2" s="870"/>
      <c r="DIJ2" s="870"/>
      <c r="DIK2" s="870"/>
      <c r="DIL2" s="870"/>
      <c r="DIM2" s="870"/>
      <c r="DIN2" s="870"/>
      <c r="DIO2" s="870"/>
      <c r="DIP2" s="870"/>
      <c r="DIQ2" s="870"/>
      <c r="DIR2" s="870"/>
      <c r="DIS2" s="870"/>
      <c r="DIT2" s="870"/>
      <c r="DIU2" s="870"/>
      <c r="DIV2" s="870"/>
      <c r="DIW2" s="870"/>
      <c r="DIX2" s="870"/>
      <c r="DIY2" s="870"/>
      <c r="DIZ2" s="870"/>
      <c r="DJA2" s="870"/>
      <c r="DJB2" s="870"/>
      <c r="DJC2" s="870"/>
      <c r="DJD2" s="870"/>
      <c r="DJE2" s="870"/>
      <c r="DJF2" s="870"/>
      <c r="DJG2" s="870"/>
      <c r="DJH2" s="870"/>
      <c r="DJI2" s="870"/>
      <c r="DJJ2" s="870"/>
      <c r="DJK2" s="870"/>
      <c r="DJL2" s="870"/>
      <c r="DJM2" s="870"/>
      <c r="DJN2" s="870"/>
      <c r="DJO2" s="870"/>
      <c r="DJP2" s="870"/>
      <c r="DJQ2" s="870"/>
      <c r="DJR2" s="870"/>
      <c r="DJS2" s="870"/>
      <c r="DJT2" s="870"/>
      <c r="DJU2" s="870"/>
      <c r="DJV2" s="870"/>
      <c r="DJW2" s="870"/>
      <c r="DJX2" s="870"/>
      <c r="DJY2" s="870"/>
      <c r="DJZ2" s="870"/>
      <c r="DKA2" s="870"/>
      <c r="DKB2" s="870"/>
      <c r="DKC2" s="870"/>
      <c r="DKD2" s="870"/>
      <c r="DKE2" s="870"/>
      <c r="DKF2" s="870"/>
      <c r="DKG2" s="870"/>
      <c r="DKH2" s="870"/>
      <c r="DKI2" s="870"/>
      <c r="DKJ2" s="870"/>
      <c r="DKK2" s="870"/>
      <c r="DKL2" s="870"/>
      <c r="DKM2" s="870"/>
      <c r="DKN2" s="870"/>
      <c r="DKO2" s="870"/>
      <c r="DKP2" s="870"/>
      <c r="DKQ2" s="870"/>
      <c r="DKR2" s="870"/>
      <c r="DKS2" s="870"/>
      <c r="DKT2" s="870"/>
      <c r="DKU2" s="870"/>
      <c r="DKV2" s="870"/>
      <c r="DKW2" s="870"/>
      <c r="DKX2" s="870"/>
      <c r="DKY2" s="870"/>
      <c r="DKZ2" s="870"/>
      <c r="DLA2" s="870"/>
      <c r="DLB2" s="870"/>
      <c r="DLC2" s="870"/>
      <c r="DLD2" s="870"/>
      <c r="DLE2" s="870"/>
      <c r="DLF2" s="870"/>
      <c r="DLG2" s="870"/>
      <c r="DLH2" s="870"/>
      <c r="DLI2" s="870"/>
      <c r="DLJ2" s="870"/>
      <c r="DLK2" s="870"/>
      <c r="DLL2" s="870"/>
      <c r="DLM2" s="870"/>
      <c r="DLN2" s="870"/>
      <c r="DLO2" s="870"/>
      <c r="DLP2" s="870"/>
      <c r="DLQ2" s="870"/>
      <c r="DLR2" s="870"/>
      <c r="DLS2" s="870"/>
      <c r="DLT2" s="870"/>
      <c r="DLU2" s="870"/>
      <c r="DLV2" s="870"/>
      <c r="DLW2" s="870"/>
      <c r="DLX2" s="870"/>
      <c r="DLY2" s="870"/>
      <c r="DLZ2" s="870"/>
      <c r="DMA2" s="870"/>
      <c r="DMB2" s="870"/>
      <c r="DMC2" s="870"/>
      <c r="DMD2" s="870"/>
      <c r="DME2" s="870"/>
      <c r="DMF2" s="870"/>
      <c r="DMG2" s="870"/>
      <c r="DMH2" s="870"/>
      <c r="DMI2" s="870"/>
      <c r="DMJ2" s="870"/>
      <c r="DMK2" s="870"/>
      <c r="DML2" s="870"/>
      <c r="DMM2" s="870"/>
      <c r="DMN2" s="870"/>
      <c r="DMO2" s="870"/>
      <c r="DMP2" s="870"/>
      <c r="DMQ2" s="870"/>
      <c r="DMR2" s="870"/>
      <c r="DMS2" s="870"/>
      <c r="DMT2" s="870"/>
      <c r="DMU2" s="870"/>
      <c r="DMV2" s="870"/>
      <c r="DMW2" s="870"/>
      <c r="DMX2" s="870"/>
      <c r="DMY2" s="870"/>
      <c r="DMZ2" s="870"/>
      <c r="DNA2" s="870"/>
      <c r="DNB2" s="870"/>
      <c r="DNC2" s="870"/>
      <c r="DND2" s="870"/>
      <c r="DNE2" s="870"/>
      <c r="DNF2" s="870"/>
      <c r="DNG2" s="870"/>
      <c r="DNH2" s="870"/>
      <c r="DNI2" s="870"/>
      <c r="DNJ2" s="870"/>
      <c r="DNK2" s="870"/>
      <c r="DNL2" s="870"/>
      <c r="DNM2" s="870"/>
      <c r="DNN2" s="870"/>
      <c r="DNO2" s="870"/>
      <c r="DNP2" s="870"/>
      <c r="DNQ2" s="870"/>
      <c r="DNR2" s="870"/>
      <c r="DNS2" s="870"/>
      <c r="DNT2" s="870"/>
      <c r="DNU2" s="870"/>
      <c r="DNV2" s="870"/>
      <c r="DNW2" s="870"/>
      <c r="DNX2" s="870"/>
      <c r="DNY2" s="870"/>
      <c r="DNZ2" s="870"/>
      <c r="DOA2" s="870"/>
      <c r="DOB2" s="870"/>
      <c r="DOC2" s="870"/>
      <c r="DOD2" s="870"/>
      <c r="DOE2" s="870"/>
      <c r="DOF2" s="870"/>
      <c r="DOG2" s="870"/>
      <c r="DOH2" s="870"/>
      <c r="DOI2" s="870"/>
      <c r="DOJ2" s="870"/>
      <c r="DOK2" s="870"/>
      <c r="DOL2" s="870"/>
      <c r="DOM2" s="870"/>
      <c r="DON2" s="870"/>
      <c r="DOO2" s="870"/>
      <c r="DOP2" s="870"/>
      <c r="DOQ2" s="870"/>
      <c r="DOR2" s="870"/>
      <c r="DOS2" s="870"/>
      <c r="DOT2" s="870"/>
      <c r="DOU2" s="870"/>
      <c r="DOV2" s="870"/>
      <c r="DOW2" s="870"/>
      <c r="DOX2" s="870"/>
      <c r="DOY2" s="870"/>
      <c r="DOZ2" s="870"/>
      <c r="DPA2" s="870"/>
      <c r="DPB2" s="870"/>
      <c r="DPC2" s="870"/>
      <c r="DPD2" s="870"/>
      <c r="DPE2" s="870"/>
      <c r="DPF2" s="870"/>
      <c r="DPG2" s="870"/>
      <c r="DPH2" s="870"/>
      <c r="DPI2" s="870"/>
      <c r="DPJ2" s="870"/>
      <c r="DPK2" s="870"/>
      <c r="DPL2" s="870"/>
      <c r="DPM2" s="870"/>
      <c r="DPN2" s="870"/>
      <c r="DPO2" s="870"/>
      <c r="DPP2" s="870"/>
      <c r="DPQ2" s="870"/>
      <c r="DPR2" s="870"/>
      <c r="DPS2" s="870"/>
      <c r="DPT2" s="870"/>
      <c r="DPU2" s="870"/>
      <c r="DPV2" s="870"/>
      <c r="DPW2" s="870"/>
      <c r="DPX2" s="870"/>
      <c r="DPY2" s="870"/>
      <c r="DPZ2" s="870"/>
      <c r="DQA2" s="870"/>
      <c r="DQB2" s="870"/>
      <c r="DQC2" s="870"/>
      <c r="DQD2" s="870"/>
      <c r="DQE2" s="870"/>
      <c r="DQF2" s="870"/>
      <c r="DQG2" s="870"/>
      <c r="DQH2" s="870"/>
      <c r="DQI2" s="870"/>
      <c r="DQJ2" s="870"/>
      <c r="DQK2" s="870"/>
      <c r="DQL2" s="870"/>
      <c r="DQM2" s="870"/>
      <c r="DQN2" s="870"/>
      <c r="DQO2" s="870"/>
      <c r="DQP2" s="870"/>
      <c r="DQQ2" s="870"/>
      <c r="DQR2" s="870"/>
      <c r="DQS2" s="870"/>
      <c r="DQT2" s="870"/>
      <c r="DQU2" s="870"/>
      <c r="DQV2" s="870"/>
      <c r="DQW2" s="870"/>
      <c r="DQX2" s="870"/>
      <c r="DQY2" s="870"/>
      <c r="DQZ2" s="870"/>
      <c r="DRA2" s="870"/>
      <c r="DRB2" s="870"/>
      <c r="DRC2" s="870"/>
      <c r="DRD2" s="870"/>
      <c r="DRE2" s="870"/>
      <c r="DRF2" s="870"/>
      <c r="DRG2" s="870"/>
      <c r="DRH2" s="870"/>
      <c r="DRI2" s="870"/>
      <c r="DRJ2" s="870"/>
      <c r="DRK2" s="870"/>
      <c r="DRL2" s="870"/>
      <c r="DRM2" s="870"/>
      <c r="DRN2" s="870"/>
      <c r="DRO2" s="870"/>
      <c r="DRP2" s="870"/>
      <c r="DRQ2" s="870"/>
      <c r="DRR2" s="870"/>
      <c r="DRS2" s="870"/>
      <c r="DRT2" s="870"/>
      <c r="DRU2" s="870"/>
      <c r="DRV2" s="870"/>
      <c r="DRW2" s="870"/>
      <c r="DRX2" s="870"/>
      <c r="DRY2" s="870"/>
      <c r="DRZ2" s="870"/>
      <c r="DSA2" s="870"/>
      <c r="DSB2" s="870"/>
      <c r="DSC2" s="870"/>
      <c r="DSD2" s="870"/>
      <c r="DSE2" s="870"/>
      <c r="DSF2" s="870"/>
      <c r="DSG2" s="870"/>
      <c r="DSH2" s="870"/>
      <c r="DSI2" s="870"/>
      <c r="DSJ2" s="870"/>
      <c r="DSK2" s="870"/>
      <c r="DSL2" s="870"/>
      <c r="DSM2" s="870"/>
      <c r="DSN2" s="870"/>
      <c r="DSO2" s="870"/>
      <c r="DSP2" s="870"/>
      <c r="DSQ2" s="870"/>
      <c r="DSR2" s="870"/>
      <c r="DSS2" s="870"/>
      <c r="DST2" s="870"/>
      <c r="DSU2" s="870"/>
      <c r="DSV2" s="870"/>
      <c r="DSW2" s="870"/>
      <c r="DSX2" s="870"/>
      <c r="DSY2" s="870"/>
      <c r="DSZ2" s="870"/>
      <c r="DTA2" s="870"/>
      <c r="DTB2" s="870"/>
      <c r="DTC2" s="870"/>
      <c r="DTD2" s="870"/>
      <c r="DTE2" s="870"/>
      <c r="DTF2" s="870"/>
      <c r="DTG2" s="870"/>
      <c r="DTH2" s="870"/>
      <c r="DTI2" s="870"/>
      <c r="DTJ2" s="870"/>
      <c r="DTK2" s="870"/>
      <c r="DTL2" s="870"/>
      <c r="DTM2" s="870"/>
      <c r="DTN2" s="870"/>
      <c r="DTO2" s="870"/>
      <c r="DTP2" s="870"/>
      <c r="DTQ2" s="870"/>
      <c r="DTR2" s="870"/>
      <c r="DTS2" s="870"/>
      <c r="DTT2" s="870"/>
      <c r="DTU2" s="870"/>
      <c r="DTV2" s="870"/>
      <c r="DTW2" s="870"/>
      <c r="DTX2" s="870"/>
      <c r="DTY2" s="870"/>
      <c r="DTZ2" s="870"/>
      <c r="DUA2" s="870"/>
      <c r="DUB2" s="870"/>
      <c r="DUC2" s="870"/>
      <c r="DUD2" s="870"/>
      <c r="DUE2" s="870"/>
      <c r="DUF2" s="870"/>
      <c r="DUG2" s="870"/>
      <c r="DUH2" s="870"/>
      <c r="DUI2" s="870"/>
      <c r="DUJ2" s="870"/>
      <c r="DUK2" s="870"/>
      <c r="DUL2" s="870"/>
      <c r="DUM2" s="870"/>
      <c r="DUN2" s="870"/>
      <c r="DUO2" s="870"/>
      <c r="DUP2" s="870"/>
      <c r="DUQ2" s="870"/>
      <c r="DUR2" s="870"/>
      <c r="DUS2" s="870"/>
      <c r="DUT2" s="870"/>
      <c r="DUU2" s="870"/>
      <c r="DUV2" s="870"/>
      <c r="DUW2" s="870"/>
      <c r="DUX2" s="870"/>
      <c r="DUY2" s="870"/>
      <c r="DUZ2" s="870"/>
      <c r="DVA2" s="870"/>
      <c r="DVB2" s="870"/>
      <c r="DVC2" s="870"/>
      <c r="DVD2" s="870"/>
      <c r="DVE2" s="870"/>
      <c r="DVF2" s="870"/>
      <c r="DVG2" s="870"/>
      <c r="DVH2" s="870"/>
      <c r="DVI2" s="870"/>
      <c r="DVJ2" s="870"/>
      <c r="DVK2" s="870"/>
      <c r="DVL2" s="870"/>
      <c r="DVM2" s="870"/>
      <c r="DVN2" s="870"/>
      <c r="DVO2" s="870"/>
      <c r="DVP2" s="870"/>
      <c r="DVQ2" s="870"/>
      <c r="DVR2" s="870"/>
      <c r="DVS2" s="870"/>
      <c r="DVT2" s="870"/>
      <c r="DVU2" s="870"/>
      <c r="DVV2" s="870"/>
      <c r="DVW2" s="870"/>
      <c r="DVX2" s="870"/>
      <c r="DVY2" s="870"/>
      <c r="DVZ2" s="870"/>
      <c r="DWA2" s="870"/>
      <c r="DWB2" s="870"/>
      <c r="DWC2" s="870"/>
      <c r="DWD2" s="870"/>
      <c r="DWE2" s="870"/>
      <c r="DWF2" s="870"/>
      <c r="DWG2" s="870"/>
      <c r="DWH2" s="870"/>
      <c r="DWI2" s="870"/>
      <c r="DWJ2" s="870"/>
      <c r="DWK2" s="870"/>
      <c r="DWL2" s="870"/>
      <c r="DWM2" s="870"/>
      <c r="DWN2" s="870"/>
      <c r="DWO2" s="870"/>
      <c r="DWP2" s="870"/>
      <c r="DWQ2" s="870"/>
      <c r="DWR2" s="870"/>
      <c r="DWS2" s="870"/>
      <c r="DWT2" s="870"/>
      <c r="DWU2" s="870"/>
      <c r="DWV2" s="870"/>
      <c r="DWW2" s="870"/>
      <c r="DWX2" s="870"/>
      <c r="DWY2" s="870"/>
      <c r="DWZ2" s="870"/>
      <c r="DXA2" s="870"/>
      <c r="DXB2" s="870"/>
      <c r="DXC2" s="870"/>
      <c r="DXD2" s="870"/>
      <c r="DXE2" s="870"/>
      <c r="DXF2" s="870"/>
      <c r="DXG2" s="870"/>
      <c r="DXH2" s="870"/>
      <c r="DXI2" s="870"/>
      <c r="DXJ2" s="870"/>
      <c r="DXK2" s="870"/>
      <c r="DXL2" s="870"/>
      <c r="DXM2" s="870"/>
      <c r="DXN2" s="870"/>
      <c r="DXO2" s="870"/>
      <c r="DXP2" s="870"/>
      <c r="DXQ2" s="870"/>
      <c r="DXR2" s="870"/>
      <c r="DXS2" s="870"/>
      <c r="DXT2" s="870"/>
      <c r="DXU2" s="870"/>
      <c r="DXV2" s="870"/>
      <c r="DXW2" s="870"/>
      <c r="DXX2" s="870"/>
      <c r="DXY2" s="870"/>
      <c r="DXZ2" s="870"/>
      <c r="DYA2" s="870"/>
      <c r="DYB2" s="870"/>
      <c r="DYC2" s="870"/>
      <c r="DYD2" s="870"/>
      <c r="DYE2" s="870"/>
      <c r="DYF2" s="870"/>
      <c r="DYG2" s="870"/>
      <c r="DYH2" s="870"/>
      <c r="DYI2" s="870"/>
      <c r="DYJ2" s="870"/>
      <c r="DYK2" s="870"/>
      <c r="DYL2" s="870"/>
      <c r="DYM2" s="870"/>
      <c r="DYN2" s="870"/>
      <c r="DYO2" s="870"/>
      <c r="DYP2" s="870"/>
      <c r="DYQ2" s="870"/>
      <c r="DYR2" s="870"/>
      <c r="DYS2" s="870"/>
      <c r="DYT2" s="870"/>
      <c r="DYU2" s="870"/>
      <c r="DYV2" s="870"/>
      <c r="DYW2" s="870"/>
      <c r="DYX2" s="870"/>
      <c r="DYY2" s="870"/>
      <c r="DYZ2" s="870"/>
      <c r="DZA2" s="870"/>
      <c r="DZB2" s="870"/>
      <c r="DZC2" s="870"/>
      <c r="DZD2" s="870"/>
      <c r="DZE2" s="870"/>
      <c r="DZF2" s="870"/>
      <c r="DZG2" s="870"/>
      <c r="DZH2" s="870"/>
      <c r="DZI2" s="870"/>
      <c r="DZJ2" s="870"/>
      <c r="DZK2" s="870"/>
      <c r="DZL2" s="870"/>
      <c r="DZM2" s="870"/>
      <c r="DZN2" s="870"/>
      <c r="DZO2" s="870"/>
      <c r="DZP2" s="870"/>
      <c r="DZQ2" s="870"/>
      <c r="DZR2" s="870"/>
      <c r="DZS2" s="870"/>
      <c r="DZT2" s="870"/>
      <c r="DZU2" s="870"/>
      <c r="DZV2" s="870"/>
      <c r="DZW2" s="870"/>
      <c r="DZX2" s="870"/>
      <c r="DZY2" s="870"/>
      <c r="DZZ2" s="870"/>
      <c r="EAA2" s="870"/>
      <c r="EAB2" s="870"/>
      <c r="EAC2" s="870"/>
      <c r="EAD2" s="870"/>
      <c r="EAE2" s="870"/>
      <c r="EAF2" s="870"/>
      <c r="EAG2" s="870"/>
      <c r="EAH2" s="870"/>
      <c r="EAI2" s="870"/>
      <c r="EAJ2" s="870"/>
      <c r="EAK2" s="870"/>
      <c r="EAL2" s="870"/>
      <c r="EAM2" s="870"/>
      <c r="EAN2" s="870"/>
      <c r="EAO2" s="870"/>
      <c r="EAP2" s="870"/>
      <c r="EAQ2" s="870"/>
      <c r="EAR2" s="870"/>
      <c r="EAS2" s="870"/>
      <c r="EAT2" s="870"/>
      <c r="EAU2" s="870"/>
      <c r="EAV2" s="870"/>
      <c r="EAW2" s="870"/>
      <c r="EAX2" s="870"/>
      <c r="EAY2" s="870"/>
      <c r="EAZ2" s="870"/>
      <c r="EBA2" s="870"/>
      <c r="EBB2" s="870"/>
      <c r="EBC2" s="870"/>
      <c r="EBD2" s="870"/>
      <c r="EBE2" s="870"/>
      <c r="EBF2" s="870"/>
      <c r="EBG2" s="870"/>
      <c r="EBH2" s="870"/>
      <c r="EBI2" s="870"/>
      <c r="EBJ2" s="870"/>
      <c r="EBK2" s="870"/>
      <c r="EBL2" s="870"/>
      <c r="EBM2" s="870"/>
      <c r="EBN2" s="870"/>
      <c r="EBO2" s="870"/>
      <c r="EBP2" s="870"/>
      <c r="EBQ2" s="870"/>
      <c r="EBR2" s="870"/>
      <c r="EBS2" s="870"/>
      <c r="EBT2" s="870"/>
      <c r="EBU2" s="870"/>
      <c r="EBV2" s="870"/>
      <c r="EBW2" s="870"/>
      <c r="EBX2" s="870"/>
      <c r="EBY2" s="870"/>
      <c r="EBZ2" s="870"/>
      <c r="ECA2" s="870"/>
      <c r="ECB2" s="870"/>
      <c r="ECC2" s="870"/>
      <c r="ECD2" s="870"/>
      <c r="ECE2" s="870"/>
      <c r="ECF2" s="870"/>
      <c r="ECG2" s="870"/>
      <c r="ECH2" s="870"/>
      <c r="ECI2" s="870"/>
      <c r="ECJ2" s="870"/>
      <c r="ECK2" s="870"/>
      <c r="ECL2" s="870"/>
      <c r="ECM2" s="870"/>
      <c r="ECN2" s="870"/>
      <c r="ECO2" s="870"/>
      <c r="ECP2" s="870"/>
      <c r="ECQ2" s="870"/>
      <c r="ECR2" s="870"/>
      <c r="ECS2" s="870"/>
      <c r="ECT2" s="870"/>
      <c r="ECU2" s="870"/>
      <c r="ECV2" s="870"/>
      <c r="ECW2" s="870"/>
      <c r="ECX2" s="870"/>
      <c r="ECY2" s="870"/>
      <c r="ECZ2" s="870"/>
      <c r="EDA2" s="870"/>
      <c r="EDB2" s="870"/>
      <c r="EDC2" s="870"/>
      <c r="EDD2" s="870"/>
      <c r="EDE2" s="870"/>
      <c r="EDF2" s="870"/>
      <c r="EDG2" s="870"/>
      <c r="EDH2" s="870"/>
      <c r="EDI2" s="870"/>
      <c r="EDJ2" s="870"/>
      <c r="EDK2" s="870"/>
      <c r="EDL2" s="870"/>
      <c r="EDM2" s="870"/>
      <c r="EDN2" s="870"/>
      <c r="EDO2" s="870"/>
      <c r="EDP2" s="870"/>
      <c r="EDQ2" s="870"/>
      <c r="EDR2" s="870"/>
      <c r="EDS2" s="870"/>
      <c r="EDT2" s="870"/>
      <c r="EDU2" s="870"/>
      <c r="EDV2" s="870"/>
      <c r="EDW2" s="870"/>
      <c r="EDX2" s="870"/>
      <c r="EDY2" s="870"/>
      <c r="EDZ2" s="870"/>
      <c r="EEA2" s="870"/>
      <c r="EEB2" s="870"/>
      <c r="EEC2" s="870"/>
      <c r="EED2" s="870"/>
      <c r="EEE2" s="870"/>
      <c r="EEF2" s="870"/>
      <c r="EEG2" s="870"/>
      <c r="EEH2" s="870"/>
      <c r="EEI2" s="870"/>
      <c r="EEJ2" s="870"/>
      <c r="EEK2" s="870"/>
      <c r="EEL2" s="870"/>
      <c r="EEM2" s="870"/>
      <c r="EEN2" s="870"/>
      <c r="EEO2" s="870"/>
      <c r="EEP2" s="870"/>
      <c r="EEQ2" s="870"/>
      <c r="EER2" s="870"/>
      <c r="EES2" s="870"/>
      <c r="EET2" s="870"/>
      <c r="EEU2" s="870"/>
      <c r="EEV2" s="870"/>
      <c r="EEW2" s="870"/>
      <c r="EEX2" s="870"/>
      <c r="EEY2" s="870"/>
      <c r="EEZ2" s="870"/>
      <c r="EFA2" s="870"/>
      <c r="EFB2" s="870"/>
      <c r="EFC2" s="870"/>
      <c r="EFD2" s="870"/>
      <c r="EFE2" s="870"/>
      <c r="EFF2" s="870"/>
      <c r="EFG2" s="870"/>
      <c r="EFH2" s="870"/>
      <c r="EFI2" s="870"/>
      <c r="EFJ2" s="870"/>
      <c r="EFK2" s="870"/>
      <c r="EFL2" s="870"/>
      <c r="EFM2" s="870"/>
      <c r="EFN2" s="870"/>
      <c r="EFO2" s="870"/>
      <c r="EFP2" s="870"/>
      <c r="EFQ2" s="870"/>
      <c r="EFR2" s="870"/>
      <c r="EFS2" s="870"/>
      <c r="EFT2" s="870"/>
      <c r="EFU2" s="870"/>
      <c r="EFV2" s="870"/>
      <c r="EFW2" s="870"/>
      <c r="EFX2" s="870"/>
      <c r="EFY2" s="870"/>
      <c r="EFZ2" s="870"/>
      <c r="EGA2" s="870"/>
      <c r="EGB2" s="870"/>
      <c r="EGC2" s="870"/>
      <c r="EGD2" s="870"/>
      <c r="EGE2" s="870"/>
      <c r="EGF2" s="870"/>
      <c r="EGG2" s="870"/>
      <c r="EGH2" s="870"/>
      <c r="EGI2" s="870"/>
      <c r="EGJ2" s="870"/>
      <c r="EGK2" s="870"/>
      <c r="EGL2" s="870"/>
      <c r="EGM2" s="870"/>
      <c r="EGN2" s="870"/>
      <c r="EGO2" s="870"/>
      <c r="EGP2" s="870"/>
      <c r="EGQ2" s="870"/>
      <c r="EGR2" s="870"/>
      <c r="EGS2" s="870"/>
      <c r="EGT2" s="870"/>
      <c r="EGU2" s="870"/>
      <c r="EGV2" s="870"/>
      <c r="EGW2" s="870"/>
      <c r="EGX2" s="870"/>
      <c r="EGY2" s="870"/>
      <c r="EGZ2" s="870"/>
      <c r="EHA2" s="870"/>
      <c r="EHB2" s="870"/>
      <c r="EHC2" s="870"/>
      <c r="EHD2" s="870"/>
      <c r="EHE2" s="870"/>
      <c r="EHF2" s="870"/>
      <c r="EHG2" s="870"/>
      <c r="EHH2" s="870"/>
      <c r="EHI2" s="870"/>
      <c r="EHJ2" s="870"/>
      <c r="EHK2" s="870"/>
      <c r="EHL2" s="870"/>
      <c r="EHM2" s="870"/>
      <c r="EHN2" s="870"/>
      <c r="EHO2" s="870"/>
      <c r="EHP2" s="870"/>
      <c r="EHQ2" s="870"/>
      <c r="EHR2" s="870"/>
      <c r="EHS2" s="870"/>
      <c r="EHT2" s="870"/>
      <c r="EHU2" s="870"/>
      <c r="EHV2" s="870"/>
      <c r="EHW2" s="870"/>
      <c r="EHX2" s="870"/>
      <c r="EHY2" s="870"/>
      <c r="EHZ2" s="870"/>
      <c r="EIA2" s="870"/>
      <c r="EIB2" s="870"/>
      <c r="EIC2" s="870"/>
      <c r="EID2" s="870"/>
      <c r="EIE2" s="870"/>
      <c r="EIF2" s="870"/>
      <c r="EIG2" s="870"/>
      <c r="EIH2" s="870"/>
      <c r="EII2" s="870"/>
      <c r="EIJ2" s="870"/>
      <c r="EIK2" s="870"/>
      <c r="EIL2" s="870"/>
      <c r="EIM2" s="870"/>
      <c r="EIN2" s="870"/>
      <c r="EIO2" s="870"/>
      <c r="EIP2" s="870"/>
      <c r="EIQ2" s="870"/>
      <c r="EIR2" s="870"/>
      <c r="EIS2" s="870"/>
      <c r="EIT2" s="870"/>
      <c r="EIU2" s="870"/>
      <c r="EIV2" s="870"/>
      <c r="EIW2" s="870"/>
      <c r="EIX2" s="870"/>
      <c r="EIY2" s="870"/>
      <c r="EIZ2" s="870"/>
      <c r="EJA2" s="870"/>
      <c r="EJB2" s="870"/>
      <c r="EJC2" s="870"/>
      <c r="EJD2" s="870"/>
      <c r="EJE2" s="870"/>
      <c r="EJF2" s="870"/>
      <c r="EJG2" s="870"/>
      <c r="EJH2" s="870"/>
      <c r="EJI2" s="870"/>
      <c r="EJJ2" s="870"/>
      <c r="EJK2" s="870"/>
      <c r="EJL2" s="870"/>
      <c r="EJM2" s="870"/>
      <c r="EJN2" s="870"/>
      <c r="EJO2" s="870"/>
      <c r="EJP2" s="870"/>
      <c r="EJQ2" s="870"/>
      <c r="EJR2" s="870"/>
      <c r="EJS2" s="870"/>
      <c r="EJT2" s="870"/>
      <c r="EJU2" s="870"/>
      <c r="EJV2" s="870"/>
      <c r="EJW2" s="870"/>
      <c r="EJX2" s="870"/>
      <c r="EJY2" s="870"/>
      <c r="EJZ2" s="870"/>
      <c r="EKA2" s="870"/>
      <c r="EKB2" s="870"/>
      <c r="EKC2" s="870"/>
      <c r="EKD2" s="870"/>
      <c r="EKE2" s="870"/>
      <c r="EKF2" s="870"/>
      <c r="EKG2" s="870"/>
      <c r="EKH2" s="870"/>
      <c r="EKI2" s="870"/>
      <c r="EKJ2" s="870"/>
      <c r="EKK2" s="870"/>
      <c r="EKL2" s="870"/>
      <c r="EKM2" s="870"/>
      <c r="EKN2" s="870"/>
      <c r="EKO2" s="870"/>
      <c r="EKP2" s="870"/>
      <c r="EKQ2" s="870"/>
      <c r="EKR2" s="870"/>
      <c r="EKS2" s="870"/>
      <c r="EKT2" s="870"/>
      <c r="EKU2" s="870"/>
      <c r="EKV2" s="870"/>
      <c r="EKW2" s="870"/>
      <c r="EKX2" s="870"/>
      <c r="EKY2" s="870"/>
      <c r="EKZ2" s="870"/>
      <c r="ELA2" s="870"/>
      <c r="ELB2" s="870"/>
      <c r="ELC2" s="870"/>
      <c r="ELD2" s="870"/>
      <c r="ELE2" s="870"/>
      <c r="ELF2" s="870"/>
      <c r="ELG2" s="870"/>
      <c r="ELH2" s="870"/>
      <c r="ELI2" s="870"/>
      <c r="ELJ2" s="870"/>
      <c r="ELK2" s="870"/>
      <c r="ELL2" s="870"/>
      <c r="ELM2" s="870"/>
      <c r="ELN2" s="870"/>
      <c r="ELO2" s="870"/>
      <c r="ELP2" s="870"/>
      <c r="ELQ2" s="870"/>
      <c r="ELR2" s="870"/>
      <c r="ELS2" s="870"/>
      <c r="ELT2" s="870"/>
      <c r="ELU2" s="870"/>
      <c r="ELV2" s="870"/>
      <c r="ELW2" s="870"/>
      <c r="ELX2" s="870"/>
      <c r="ELY2" s="870"/>
      <c r="ELZ2" s="870"/>
      <c r="EMA2" s="870"/>
      <c r="EMB2" s="870"/>
      <c r="EMC2" s="870"/>
      <c r="EMD2" s="870"/>
      <c r="EME2" s="870"/>
      <c r="EMF2" s="870"/>
      <c r="EMG2" s="870"/>
      <c r="EMH2" s="870"/>
      <c r="EMI2" s="870"/>
      <c r="EMJ2" s="870"/>
      <c r="EMK2" s="870"/>
      <c r="EML2" s="870"/>
      <c r="EMM2" s="870"/>
      <c r="EMN2" s="870"/>
      <c r="EMO2" s="870"/>
      <c r="EMP2" s="870"/>
      <c r="EMQ2" s="870"/>
      <c r="EMR2" s="870"/>
      <c r="EMS2" s="870"/>
      <c r="EMT2" s="870"/>
      <c r="EMU2" s="870"/>
      <c r="EMV2" s="870"/>
      <c r="EMW2" s="870"/>
      <c r="EMX2" s="870"/>
      <c r="EMY2" s="870"/>
      <c r="EMZ2" s="870"/>
      <c r="ENA2" s="870"/>
      <c r="ENB2" s="870"/>
      <c r="ENC2" s="870"/>
      <c r="END2" s="870"/>
      <c r="ENE2" s="870"/>
      <c r="ENF2" s="870"/>
      <c r="ENG2" s="870"/>
      <c r="ENH2" s="870"/>
      <c r="ENI2" s="870"/>
      <c r="ENJ2" s="870"/>
      <c r="ENK2" s="870"/>
      <c r="ENL2" s="870"/>
      <c r="ENM2" s="870"/>
      <c r="ENN2" s="870"/>
      <c r="ENO2" s="870"/>
      <c r="ENP2" s="870"/>
      <c r="ENQ2" s="870"/>
      <c r="ENR2" s="870"/>
      <c r="ENS2" s="870"/>
      <c r="ENT2" s="870"/>
      <c r="ENU2" s="870"/>
      <c r="ENV2" s="870"/>
      <c r="ENW2" s="870"/>
      <c r="ENX2" s="870"/>
      <c r="ENY2" s="870"/>
      <c r="ENZ2" s="870"/>
      <c r="EOA2" s="870"/>
      <c r="EOB2" s="870"/>
      <c r="EOC2" s="870"/>
      <c r="EOD2" s="870"/>
      <c r="EOE2" s="870"/>
      <c r="EOF2" s="870"/>
      <c r="EOG2" s="870"/>
      <c r="EOH2" s="870"/>
      <c r="EOI2" s="870"/>
      <c r="EOJ2" s="870"/>
      <c r="EOK2" s="870"/>
      <c r="EOL2" s="870"/>
      <c r="EOM2" s="870"/>
      <c r="EON2" s="870"/>
      <c r="EOO2" s="870"/>
      <c r="EOP2" s="870"/>
      <c r="EOQ2" s="870"/>
      <c r="EOR2" s="870"/>
      <c r="EOS2" s="870"/>
      <c r="EOT2" s="870"/>
      <c r="EOU2" s="870"/>
      <c r="EOV2" s="870"/>
      <c r="EOW2" s="870"/>
      <c r="EOX2" s="870"/>
      <c r="EOY2" s="870"/>
      <c r="EOZ2" s="870"/>
      <c r="EPA2" s="870"/>
      <c r="EPB2" s="870"/>
      <c r="EPC2" s="870"/>
      <c r="EPD2" s="870"/>
      <c r="EPE2" s="870"/>
      <c r="EPF2" s="870"/>
      <c r="EPG2" s="870"/>
      <c r="EPH2" s="870"/>
      <c r="EPI2" s="870"/>
      <c r="EPJ2" s="870"/>
      <c r="EPK2" s="870"/>
      <c r="EPL2" s="870"/>
      <c r="EPM2" s="870"/>
      <c r="EPN2" s="870"/>
      <c r="EPO2" s="870"/>
      <c r="EPP2" s="870"/>
      <c r="EPQ2" s="870"/>
      <c r="EPR2" s="870"/>
      <c r="EPS2" s="870"/>
      <c r="EPT2" s="870"/>
      <c r="EPU2" s="870"/>
      <c r="EPV2" s="870"/>
      <c r="EPW2" s="870"/>
      <c r="EPX2" s="870"/>
      <c r="EPY2" s="870"/>
      <c r="EPZ2" s="870"/>
      <c r="EQA2" s="870"/>
      <c r="EQB2" s="870"/>
      <c r="EQC2" s="870"/>
      <c r="EQD2" s="870"/>
      <c r="EQE2" s="870"/>
      <c r="EQF2" s="870"/>
      <c r="EQG2" s="870"/>
      <c r="EQH2" s="870"/>
      <c r="EQI2" s="870"/>
      <c r="EQJ2" s="870"/>
      <c r="EQK2" s="870"/>
      <c r="EQL2" s="870"/>
      <c r="EQM2" s="870"/>
      <c r="EQN2" s="870"/>
      <c r="EQO2" s="870"/>
      <c r="EQP2" s="870"/>
      <c r="EQQ2" s="870"/>
      <c r="EQR2" s="870"/>
      <c r="EQS2" s="870"/>
      <c r="EQT2" s="870"/>
      <c r="EQU2" s="870"/>
      <c r="EQV2" s="870"/>
      <c r="EQW2" s="870"/>
      <c r="EQX2" s="870"/>
      <c r="EQY2" s="870"/>
      <c r="EQZ2" s="870"/>
      <c r="ERA2" s="870"/>
      <c r="ERB2" s="870"/>
      <c r="ERC2" s="870"/>
      <c r="ERD2" s="870"/>
      <c r="ERE2" s="870"/>
      <c r="ERF2" s="870"/>
      <c r="ERG2" s="870"/>
      <c r="ERH2" s="870"/>
      <c r="ERI2" s="870"/>
      <c r="ERJ2" s="870"/>
      <c r="ERK2" s="870"/>
      <c r="ERL2" s="870"/>
      <c r="ERM2" s="870"/>
      <c r="ERN2" s="870"/>
      <c r="ERO2" s="870"/>
      <c r="ERP2" s="870"/>
      <c r="ERQ2" s="870"/>
      <c r="ERR2" s="870"/>
      <c r="ERS2" s="870"/>
      <c r="ERT2" s="870"/>
      <c r="ERU2" s="870"/>
      <c r="ERV2" s="870"/>
      <c r="ERW2" s="870"/>
      <c r="ERX2" s="870"/>
      <c r="ERY2" s="870"/>
      <c r="ERZ2" s="870"/>
      <c r="ESA2" s="870"/>
      <c r="ESB2" s="870"/>
      <c r="ESC2" s="870"/>
      <c r="ESD2" s="870"/>
      <c r="ESE2" s="870"/>
      <c r="ESF2" s="870"/>
      <c r="ESG2" s="870"/>
      <c r="ESH2" s="870"/>
      <c r="ESI2" s="870"/>
      <c r="ESJ2" s="870"/>
      <c r="ESK2" s="870"/>
      <c r="ESL2" s="870"/>
      <c r="ESM2" s="870"/>
      <c r="ESN2" s="870"/>
      <c r="ESO2" s="870"/>
      <c r="ESP2" s="870"/>
      <c r="ESQ2" s="870"/>
      <c r="ESR2" s="870"/>
      <c r="ESS2" s="870"/>
      <c r="EST2" s="870"/>
      <c r="ESU2" s="870"/>
      <c r="ESV2" s="870"/>
      <c r="ESW2" s="870"/>
      <c r="ESX2" s="870"/>
      <c r="ESY2" s="870"/>
      <c r="ESZ2" s="870"/>
      <c r="ETA2" s="870"/>
      <c r="ETB2" s="870"/>
      <c r="ETC2" s="870"/>
      <c r="ETD2" s="870"/>
      <c r="ETE2" s="870"/>
      <c r="ETF2" s="870"/>
      <c r="ETG2" s="870"/>
      <c r="ETH2" s="870"/>
      <c r="ETI2" s="870"/>
      <c r="ETJ2" s="870"/>
      <c r="ETK2" s="870"/>
      <c r="ETL2" s="870"/>
      <c r="ETM2" s="870"/>
      <c r="ETN2" s="870"/>
      <c r="ETO2" s="870"/>
      <c r="ETP2" s="870"/>
      <c r="ETQ2" s="870"/>
      <c r="ETR2" s="870"/>
      <c r="ETS2" s="870"/>
      <c r="ETT2" s="870"/>
      <c r="ETU2" s="870"/>
      <c r="ETV2" s="870"/>
      <c r="ETW2" s="870"/>
      <c r="ETX2" s="870"/>
      <c r="ETY2" s="870"/>
      <c r="ETZ2" s="870"/>
      <c r="EUA2" s="870"/>
      <c r="EUB2" s="870"/>
      <c r="EUC2" s="870"/>
      <c r="EUD2" s="870"/>
      <c r="EUE2" s="870"/>
      <c r="EUF2" s="870"/>
      <c r="EUG2" s="870"/>
      <c r="EUH2" s="870"/>
      <c r="EUI2" s="870"/>
      <c r="EUJ2" s="870"/>
      <c r="EUK2" s="870"/>
      <c r="EUL2" s="870"/>
      <c r="EUM2" s="870"/>
      <c r="EUN2" s="870"/>
      <c r="EUO2" s="870"/>
      <c r="EUP2" s="870"/>
      <c r="EUQ2" s="870"/>
      <c r="EUR2" s="870"/>
      <c r="EUS2" s="870"/>
      <c r="EUT2" s="870"/>
      <c r="EUU2" s="870"/>
      <c r="EUV2" s="870"/>
      <c r="EUW2" s="870"/>
      <c r="EUX2" s="870"/>
      <c r="EUY2" s="870"/>
      <c r="EUZ2" s="870"/>
      <c r="EVA2" s="870"/>
      <c r="EVB2" s="870"/>
      <c r="EVC2" s="870"/>
      <c r="EVD2" s="870"/>
      <c r="EVE2" s="870"/>
      <c r="EVF2" s="870"/>
      <c r="EVG2" s="870"/>
      <c r="EVH2" s="870"/>
      <c r="EVI2" s="870"/>
      <c r="EVJ2" s="870"/>
      <c r="EVK2" s="870"/>
      <c r="EVL2" s="870"/>
      <c r="EVM2" s="870"/>
      <c r="EVN2" s="870"/>
      <c r="EVO2" s="870"/>
      <c r="EVP2" s="870"/>
      <c r="EVQ2" s="870"/>
      <c r="EVR2" s="870"/>
      <c r="EVS2" s="870"/>
      <c r="EVT2" s="870"/>
      <c r="EVU2" s="870"/>
      <c r="EVV2" s="870"/>
      <c r="EVW2" s="870"/>
      <c r="EVX2" s="870"/>
      <c r="EVY2" s="870"/>
      <c r="EVZ2" s="870"/>
      <c r="EWA2" s="870"/>
      <c r="EWB2" s="870"/>
      <c r="EWC2" s="870"/>
      <c r="EWD2" s="870"/>
      <c r="EWE2" s="870"/>
      <c r="EWF2" s="870"/>
      <c r="EWG2" s="870"/>
      <c r="EWH2" s="870"/>
      <c r="EWI2" s="870"/>
      <c r="EWJ2" s="870"/>
      <c r="EWK2" s="870"/>
      <c r="EWL2" s="870"/>
      <c r="EWM2" s="870"/>
      <c r="EWN2" s="870"/>
      <c r="EWO2" s="870"/>
      <c r="EWP2" s="870"/>
      <c r="EWQ2" s="870"/>
      <c r="EWR2" s="870"/>
      <c r="EWS2" s="870"/>
      <c r="EWT2" s="870"/>
      <c r="EWU2" s="870"/>
      <c r="EWV2" s="870"/>
      <c r="EWW2" s="870"/>
      <c r="EWX2" s="870"/>
      <c r="EWY2" s="870"/>
      <c r="EWZ2" s="870"/>
      <c r="EXA2" s="870"/>
      <c r="EXB2" s="870"/>
      <c r="EXC2" s="870"/>
      <c r="EXD2" s="870"/>
      <c r="EXE2" s="870"/>
      <c r="EXF2" s="870"/>
      <c r="EXG2" s="870"/>
      <c r="EXH2" s="870"/>
      <c r="EXI2" s="870"/>
      <c r="EXJ2" s="870"/>
      <c r="EXK2" s="870"/>
      <c r="EXL2" s="870"/>
      <c r="EXM2" s="870"/>
      <c r="EXN2" s="870"/>
      <c r="EXO2" s="870"/>
      <c r="EXP2" s="870"/>
      <c r="EXQ2" s="870"/>
      <c r="EXR2" s="870"/>
      <c r="EXS2" s="870"/>
      <c r="EXT2" s="870"/>
      <c r="EXU2" s="870"/>
      <c r="EXV2" s="870"/>
      <c r="EXW2" s="870"/>
      <c r="EXX2" s="870"/>
      <c r="EXY2" s="870"/>
      <c r="EXZ2" s="870"/>
      <c r="EYA2" s="870"/>
      <c r="EYB2" s="870"/>
      <c r="EYC2" s="870"/>
      <c r="EYD2" s="870"/>
      <c r="EYE2" s="870"/>
      <c r="EYF2" s="870"/>
      <c r="EYG2" s="870"/>
      <c r="EYH2" s="870"/>
      <c r="EYI2" s="870"/>
      <c r="EYJ2" s="870"/>
      <c r="EYK2" s="870"/>
      <c r="EYL2" s="870"/>
      <c r="EYM2" s="870"/>
      <c r="EYN2" s="870"/>
      <c r="EYO2" s="870"/>
      <c r="EYP2" s="870"/>
      <c r="EYQ2" s="870"/>
      <c r="EYR2" s="870"/>
      <c r="EYS2" s="870"/>
      <c r="EYT2" s="870"/>
      <c r="EYU2" s="870"/>
      <c r="EYV2" s="870"/>
      <c r="EYW2" s="870"/>
      <c r="EYX2" s="870"/>
      <c r="EYY2" s="870"/>
      <c r="EYZ2" s="870"/>
      <c r="EZA2" s="870"/>
      <c r="EZB2" s="870"/>
      <c r="EZC2" s="870"/>
      <c r="EZD2" s="870"/>
      <c r="EZE2" s="870"/>
      <c r="EZF2" s="870"/>
      <c r="EZG2" s="870"/>
      <c r="EZH2" s="870"/>
      <c r="EZI2" s="870"/>
      <c r="EZJ2" s="870"/>
      <c r="EZK2" s="870"/>
      <c r="EZL2" s="870"/>
      <c r="EZM2" s="870"/>
      <c r="EZN2" s="870"/>
      <c r="EZO2" s="870"/>
      <c r="EZP2" s="870"/>
      <c r="EZQ2" s="870"/>
      <c r="EZR2" s="870"/>
      <c r="EZS2" s="870"/>
      <c r="EZT2" s="870"/>
      <c r="EZU2" s="870"/>
      <c r="EZV2" s="870"/>
      <c r="EZW2" s="870"/>
      <c r="EZX2" s="870"/>
      <c r="EZY2" s="870"/>
      <c r="EZZ2" s="870"/>
      <c r="FAA2" s="870"/>
      <c r="FAB2" s="870"/>
      <c r="FAC2" s="870"/>
      <c r="FAD2" s="870"/>
      <c r="FAE2" s="870"/>
      <c r="FAF2" s="870"/>
      <c r="FAG2" s="870"/>
      <c r="FAH2" s="870"/>
      <c r="FAI2" s="870"/>
      <c r="FAJ2" s="870"/>
      <c r="FAK2" s="870"/>
      <c r="FAL2" s="870"/>
      <c r="FAM2" s="870"/>
      <c r="FAN2" s="870"/>
      <c r="FAO2" s="870"/>
      <c r="FAP2" s="870"/>
      <c r="FAQ2" s="870"/>
      <c r="FAR2" s="870"/>
      <c r="FAS2" s="870"/>
      <c r="FAT2" s="870"/>
      <c r="FAU2" s="870"/>
      <c r="FAV2" s="870"/>
      <c r="FAW2" s="870"/>
      <c r="FAX2" s="870"/>
      <c r="FAY2" s="870"/>
      <c r="FAZ2" s="870"/>
      <c r="FBA2" s="870"/>
      <c r="FBB2" s="870"/>
      <c r="FBC2" s="870"/>
      <c r="FBD2" s="870"/>
      <c r="FBE2" s="870"/>
      <c r="FBF2" s="870"/>
      <c r="FBG2" s="870"/>
      <c r="FBH2" s="870"/>
      <c r="FBI2" s="870"/>
      <c r="FBJ2" s="870"/>
      <c r="FBK2" s="870"/>
      <c r="FBL2" s="870"/>
      <c r="FBM2" s="870"/>
      <c r="FBN2" s="870"/>
      <c r="FBO2" s="870"/>
      <c r="FBP2" s="870"/>
      <c r="FBQ2" s="870"/>
      <c r="FBR2" s="870"/>
      <c r="FBS2" s="870"/>
      <c r="FBT2" s="870"/>
      <c r="FBU2" s="870"/>
      <c r="FBV2" s="870"/>
      <c r="FBW2" s="870"/>
      <c r="FBX2" s="870"/>
      <c r="FBY2" s="870"/>
      <c r="FBZ2" s="870"/>
      <c r="FCA2" s="870"/>
      <c r="FCB2" s="870"/>
      <c r="FCC2" s="870"/>
      <c r="FCD2" s="870"/>
      <c r="FCE2" s="870"/>
      <c r="FCF2" s="870"/>
      <c r="FCG2" s="870"/>
      <c r="FCH2" s="870"/>
      <c r="FCI2" s="870"/>
      <c r="FCJ2" s="870"/>
      <c r="FCK2" s="870"/>
      <c r="FCL2" s="870"/>
      <c r="FCM2" s="870"/>
      <c r="FCN2" s="870"/>
      <c r="FCO2" s="870"/>
      <c r="FCP2" s="870"/>
      <c r="FCQ2" s="870"/>
      <c r="FCR2" s="870"/>
      <c r="FCS2" s="870"/>
      <c r="FCT2" s="870"/>
      <c r="FCU2" s="870"/>
      <c r="FCV2" s="870"/>
      <c r="FCW2" s="870"/>
      <c r="FCX2" s="870"/>
      <c r="FCY2" s="870"/>
      <c r="FCZ2" s="870"/>
      <c r="FDA2" s="870"/>
      <c r="FDB2" s="870"/>
      <c r="FDC2" s="870"/>
      <c r="FDD2" s="870"/>
      <c r="FDE2" s="870"/>
      <c r="FDF2" s="870"/>
      <c r="FDG2" s="870"/>
      <c r="FDH2" s="870"/>
      <c r="FDI2" s="870"/>
      <c r="FDJ2" s="870"/>
      <c r="FDK2" s="870"/>
      <c r="FDL2" s="870"/>
      <c r="FDM2" s="870"/>
      <c r="FDN2" s="870"/>
      <c r="FDO2" s="870"/>
      <c r="FDP2" s="870"/>
      <c r="FDQ2" s="870"/>
      <c r="FDR2" s="870"/>
      <c r="FDS2" s="870"/>
      <c r="FDT2" s="870"/>
      <c r="FDU2" s="870"/>
      <c r="FDV2" s="870"/>
      <c r="FDW2" s="870"/>
      <c r="FDX2" s="870"/>
      <c r="FDY2" s="870"/>
      <c r="FDZ2" s="870"/>
      <c r="FEA2" s="870"/>
      <c r="FEB2" s="870"/>
      <c r="FEC2" s="870"/>
      <c r="FED2" s="870"/>
      <c r="FEE2" s="870"/>
      <c r="FEF2" s="870"/>
      <c r="FEG2" s="870"/>
      <c r="FEH2" s="870"/>
      <c r="FEI2" s="870"/>
      <c r="FEJ2" s="870"/>
      <c r="FEK2" s="870"/>
      <c r="FEL2" s="870"/>
      <c r="FEM2" s="870"/>
      <c r="FEN2" s="870"/>
      <c r="FEO2" s="870"/>
      <c r="FEP2" s="870"/>
      <c r="FEQ2" s="870"/>
      <c r="FER2" s="870"/>
      <c r="FES2" s="870"/>
      <c r="FET2" s="870"/>
      <c r="FEU2" s="870"/>
      <c r="FEV2" s="870"/>
      <c r="FEW2" s="870"/>
      <c r="FEX2" s="870"/>
      <c r="FEY2" s="870"/>
      <c r="FEZ2" s="870"/>
      <c r="FFA2" s="870"/>
      <c r="FFB2" s="870"/>
      <c r="FFC2" s="870"/>
      <c r="FFD2" s="870"/>
      <c r="FFE2" s="870"/>
      <c r="FFF2" s="870"/>
      <c r="FFG2" s="870"/>
      <c r="FFH2" s="870"/>
      <c r="FFI2" s="870"/>
      <c r="FFJ2" s="870"/>
      <c r="FFK2" s="870"/>
      <c r="FFL2" s="870"/>
      <c r="FFM2" s="870"/>
      <c r="FFN2" s="870"/>
      <c r="FFO2" s="870"/>
      <c r="FFP2" s="870"/>
      <c r="FFQ2" s="870"/>
      <c r="FFR2" s="870"/>
      <c r="FFS2" s="870"/>
      <c r="FFT2" s="870"/>
      <c r="FFU2" s="870"/>
      <c r="FFV2" s="870"/>
      <c r="FFW2" s="870"/>
      <c r="FFX2" s="870"/>
      <c r="FFY2" s="870"/>
      <c r="FFZ2" s="870"/>
      <c r="FGA2" s="870"/>
      <c r="FGB2" s="870"/>
      <c r="FGC2" s="870"/>
      <c r="FGD2" s="870"/>
      <c r="FGE2" s="870"/>
      <c r="FGF2" s="870"/>
      <c r="FGG2" s="870"/>
      <c r="FGH2" s="870"/>
      <c r="FGI2" s="870"/>
      <c r="FGJ2" s="870"/>
      <c r="FGK2" s="870"/>
      <c r="FGL2" s="870"/>
      <c r="FGM2" s="870"/>
      <c r="FGN2" s="870"/>
      <c r="FGO2" s="870"/>
      <c r="FGP2" s="870"/>
      <c r="FGQ2" s="870"/>
      <c r="FGR2" s="870"/>
      <c r="FGS2" s="870"/>
      <c r="FGT2" s="870"/>
      <c r="FGU2" s="870"/>
      <c r="FGV2" s="870"/>
      <c r="FGW2" s="870"/>
      <c r="FGX2" s="870"/>
      <c r="FGY2" s="870"/>
      <c r="FGZ2" s="870"/>
      <c r="FHA2" s="870"/>
      <c r="FHB2" s="870"/>
      <c r="FHC2" s="870"/>
      <c r="FHD2" s="870"/>
      <c r="FHE2" s="870"/>
      <c r="FHF2" s="870"/>
      <c r="FHG2" s="870"/>
      <c r="FHH2" s="870"/>
      <c r="FHI2" s="870"/>
      <c r="FHJ2" s="870"/>
      <c r="FHK2" s="870"/>
      <c r="FHL2" s="870"/>
      <c r="FHM2" s="870"/>
      <c r="FHN2" s="870"/>
      <c r="FHO2" s="870"/>
      <c r="FHP2" s="870"/>
      <c r="FHQ2" s="870"/>
      <c r="FHR2" s="870"/>
      <c r="FHS2" s="870"/>
      <c r="FHT2" s="870"/>
      <c r="FHU2" s="870"/>
      <c r="FHV2" s="870"/>
      <c r="FHW2" s="870"/>
      <c r="FHX2" s="870"/>
      <c r="FHY2" s="870"/>
      <c r="FHZ2" s="870"/>
      <c r="FIA2" s="870"/>
      <c r="FIB2" s="870"/>
      <c r="FIC2" s="870"/>
      <c r="FID2" s="870"/>
      <c r="FIE2" s="870"/>
      <c r="FIF2" s="870"/>
      <c r="FIG2" s="870"/>
      <c r="FIH2" s="870"/>
      <c r="FII2" s="870"/>
      <c r="FIJ2" s="870"/>
      <c r="FIK2" s="870"/>
      <c r="FIL2" s="870"/>
      <c r="FIM2" s="870"/>
      <c r="FIN2" s="870"/>
      <c r="FIO2" s="870"/>
      <c r="FIP2" s="870"/>
      <c r="FIQ2" s="870"/>
      <c r="FIR2" s="870"/>
      <c r="FIS2" s="870"/>
      <c r="FIT2" s="870"/>
      <c r="FIU2" s="870"/>
      <c r="FIV2" s="870"/>
      <c r="FIW2" s="870"/>
      <c r="FIX2" s="870"/>
      <c r="FIY2" s="870"/>
      <c r="FIZ2" s="870"/>
      <c r="FJA2" s="870"/>
      <c r="FJB2" s="870"/>
      <c r="FJC2" s="870"/>
      <c r="FJD2" s="870"/>
      <c r="FJE2" s="870"/>
      <c r="FJF2" s="870"/>
      <c r="FJG2" s="870"/>
      <c r="FJH2" s="870"/>
      <c r="FJI2" s="870"/>
      <c r="FJJ2" s="870"/>
      <c r="FJK2" s="870"/>
      <c r="FJL2" s="870"/>
      <c r="FJM2" s="870"/>
      <c r="FJN2" s="870"/>
      <c r="FJO2" s="870"/>
      <c r="FJP2" s="870"/>
      <c r="FJQ2" s="870"/>
      <c r="FJR2" s="870"/>
      <c r="FJS2" s="870"/>
      <c r="FJT2" s="870"/>
      <c r="FJU2" s="870"/>
      <c r="FJV2" s="870"/>
      <c r="FJW2" s="870"/>
      <c r="FJX2" s="870"/>
      <c r="FJY2" s="870"/>
      <c r="FJZ2" s="870"/>
      <c r="FKA2" s="870"/>
      <c r="FKB2" s="870"/>
      <c r="FKC2" s="870"/>
      <c r="FKD2" s="870"/>
      <c r="FKE2" s="870"/>
      <c r="FKF2" s="870"/>
      <c r="FKG2" s="870"/>
      <c r="FKH2" s="870"/>
      <c r="FKI2" s="870"/>
      <c r="FKJ2" s="870"/>
      <c r="FKK2" s="870"/>
      <c r="FKL2" s="870"/>
      <c r="FKM2" s="870"/>
      <c r="FKN2" s="870"/>
      <c r="FKO2" s="870"/>
      <c r="FKP2" s="870"/>
      <c r="FKQ2" s="870"/>
      <c r="FKR2" s="870"/>
      <c r="FKS2" s="870"/>
      <c r="FKT2" s="870"/>
      <c r="FKU2" s="870"/>
      <c r="FKV2" s="870"/>
      <c r="FKW2" s="870"/>
      <c r="FKX2" s="870"/>
      <c r="FKY2" s="870"/>
      <c r="FKZ2" s="870"/>
      <c r="FLA2" s="870"/>
      <c r="FLB2" s="870"/>
      <c r="FLC2" s="870"/>
      <c r="FLD2" s="870"/>
      <c r="FLE2" s="870"/>
      <c r="FLF2" s="870"/>
      <c r="FLG2" s="870"/>
      <c r="FLH2" s="870"/>
      <c r="FLI2" s="870"/>
      <c r="FLJ2" s="870"/>
      <c r="FLK2" s="870"/>
      <c r="FLL2" s="870"/>
      <c r="FLM2" s="870"/>
      <c r="FLN2" s="870"/>
      <c r="FLO2" s="870"/>
      <c r="FLP2" s="870"/>
      <c r="FLQ2" s="870"/>
      <c r="FLR2" s="870"/>
      <c r="FLS2" s="870"/>
      <c r="FLT2" s="870"/>
      <c r="FLU2" s="870"/>
      <c r="FLV2" s="870"/>
      <c r="FLW2" s="870"/>
      <c r="FLX2" s="870"/>
      <c r="FLY2" s="870"/>
      <c r="FLZ2" s="870"/>
      <c r="FMA2" s="870"/>
      <c r="FMB2" s="870"/>
      <c r="FMC2" s="870"/>
      <c r="FMD2" s="870"/>
      <c r="FME2" s="870"/>
      <c r="FMF2" s="870"/>
      <c r="FMG2" s="870"/>
      <c r="FMH2" s="870"/>
      <c r="FMI2" s="870"/>
      <c r="FMJ2" s="870"/>
      <c r="FMK2" s="870"/>
      <c r="FML2" s="870"/>
      <c r="FMM2" s="870"/>
      <c r="FMN2" s="870"/>
      <c r="FMO2" s="870"/>
      <c r="FMP2" s="870"/>
      <c r="FMQ2" s="870"/>
      <c r="FMR2" s="870"/>
      <c r="FMS2" s="870"/>
      <c r="FMT2" s="870"/>
      <c r="FMU2" s="870"/>
      <c r="FMV2" s="870"/>
      <c r="FMW2" s="870"/>
      <c r="FMX2" s="870"/>
      <c r="FMY2" s="870"/>
      <c r="FMZ2" s="870"/>
      <c r="FNA2" s="870"/>
      <c r="FNB2" s="870"/>
      <c r="FNC2" s="870"/>
      <c r="FND2" s="870"/>
      <c r="FNE2" s="870"/>
      <c r="FNF2" s="870"/>
      <c r="FNG2" s="870"/>
      <c r="FNH2" s="870"/>
      <c r="FNI2" s="870"/>
      <c r="FNJ2" s="870"/>
      <c r="FNK2" s="870"/>
      <c r="FNL2" s="870"/>
      <c r="FNM2" s="870"/>
      <c r="FNN2" s="870"/>
      <c r="FNO2" s="870"/>
      <c r="FNP2" s="870"/>
      <c r="FNQ2" s="870"/>
      <c r="FNR2" s="870"/>
      <c r="FNS2" s="870"/>
      <c r="FNT2" s="870"/>
      <c r="FNU2" s="870"/>
      <c r="FNV2" s="870"/>
      <c r="FNW2" s="870"/>
      <c r="FNX2" s="870"/>
      <c r="FNY2" s="870"/>
      <c r="FNZ2" s="870"/>
      <c r="FOA2" s="870"/>
      <c r="FOB2" s="870"/>
      <c r="FOC2" s="870"/>
      <c r="FOD2" s="870"/>
      <c r="FOE2" s="870"/>
      <c r="FOF2" s="870"/>
      <c r="FOG2" s="870"/>
      <c r="FOH2" s="870"/>
      <c r="FOI2" s="870"/>
      <c r="FOJ2" s="870"/>
      <c r="FOK2" s="870"/>
      <c r="FOL2" s="870"/>
      <c r="FOM2" s="870"/>
      <c r="FON2" s="870"/>
      <c r="FOO2" s="870"/>
      <c r="FOP2" s="870"/>
      <c r="FOQ2" s="870"/>
      <c r="FOR2" s="870"/>
      <c r="FOS2" s="870"/>
      <c r="FOT2" s="870"/>
      <c r="FOU2" s="870"/>
      <c r="FOV2" s="870"/>
      <c r="FOW2" s="870"/>
      <c r="FOX2" s="870"/>
      <c r="FOY2" s="870"/>
      <c r="FOZ2" s="870"/>
      <c r="FPA2" s="870"/>
      <c r="FPB2" s="870"/>
      <c r="FPC2" s="870"/>
      <c r="FPD2" s="870"/>
      <c r="FPE2" s="870"/>
      <c r="FPF2" s="870"/>
      <c r="FPG2" s="870"/>
      <c r="FPH2" s="870"/>
      <c r="FPI2" s="870"/>
      <c r="FPJ2" s="870"/>
      <c r="FPK2" s="870"/>
      <c r="FPL2" s="870"/>
      <c r="FPM2" s="870"/>
      <c r="FPN2" s="870"/>
      <c r="FPO2" s="870"/>
      <c r="FPP2" s="870"/>
      <c r="FPQ2" s="870"/>
      <c r="FPR2" s="870"/>
      <c r="FPS2" s="870"/>
      <c r="FPT2" s="870"/>
      <c r="FPU2" s="870"/>
      <c r="FPV2" s="870"/>
      <c r="FPW2" s="870"/>
      <c r="FPX2" s="870"/>
      <c r="FPY2" s="870"/>
      <c r="FPZ2" s="870"/>
      <c r="FQA2" s="870"/>
      <c r="FQB2" s="870"/>
      <c r="FQC2" s="870"/>
      <c r="FQD2" s="870"/>
      <c r="FQE2" s="870"/>
      <c r="FQF2" s="870"/>
      <c r="FQG2" s="870"/>
      <c r="FQH2" s="870"/>
      <c r="FQI2" s="870"/>
      <c r="FQJ2" s="870"/>
      <c r="FQK2" s="870"/>
      <c r="FQL2" s="870"/>
      <c r="FQM2" s="870"/>
      <c r="FQN2" s="870"/>
      <c r="FQO2" s="870"/>
      <c r="FQP2" s="870"/>
      <c r="FQQ2" s="870"/>
      <c r="FQR2" s="870"/>
      <c r="FQS2" s="870"/>
      <c r="FQT2" s="870"/>
      <c r="FQU2" s="870"/>
      <c r="FQV2" s="870"/>
      <c r="FQW2" s="870"/>
      <c r="FQX2" s="870"/>
      <c r="FQY2" s="870"/>
      <c r="FQZ2" s="870"/>
      <c r="FRA2" s="870"/>
      <c r="FRB2" s="870"/>
      <c r="FRC2" s="870"/>
      <c r="FRD2" s="870"/>
      <c r="FRE2" s="870"/>
      <c r="FRF2" s="870"/>
      <c r="FRG2" s="870"/>
      <c r="FRH2" s="870"/>
      <c r="FRI2" s="870"/>
      <c r="FRJ2" s="870"/>
      <c r="FRK2" s="870"/>
      <c r="FRL2" s="870"/>
      <c r="FRM2" s="870"/>
      <c r="FRN2" s="870"/>
      <c r="FRO2" s="870"/>
      <c r="FRP2" s="870"/>
      <c r="FRQ2" s="870"/>
      <c r="FRR2" s="870"/>
      <c r="FRS2" s="870"/>
      <c r="FRT2" s="870"/>
      <c r="FRU2" s="870"/>
      <c r="FRV2" s="870"/>
      <c r="FRW2" s="870"/>
      <c r="FRX2" s="870"/>
      <c r="FRY2" s="870"/>
      <c r="FRZ2" s="870"/>
      <c r="FSA2" s="870"/>
      <c r="FSB2" s="870"/>
      <c r="FSC2" s="870"/>
      <c r="FSD2" s="870"/>
      <c r="FSE2" s="870"/>
      <c r="FSF2" s="870"/>
      <c r="FSG2" s="870"/>
      <c r="FSH2" s="870"/>
      <c r="FSI2" s="870"/>
      <c r="FSJ2" s="870"/>
      <c r="FSK2" s="870"/>
      <c r="FSL2" s="870"/>
      <c r="FSM2" s="870"/>
      <c r="FSN2" s="870"/>
      <c r="FSO2" s="870"/>
      <c r="FSP2" s="870"/>
      <c r="FSQ2" s="870"/>
      <c r="FSR2" s="870"/>
      <c r="FSS2" s="870"/>
      <c r="FST2" s="870"/>
      <c r="FSU2" s="870"/>
      <c r="FSV2" s="870"/>
      <c r="FSW2" s="870"/>
      <c r="FSX2" s="870"/>
      <c r="FSY2" s="870"/>
      <c r="FSZ2" s="870"/>
      <c r="FTA2" s="870"/>
      <c r="FTB2" s="870"/>
      <c r="FTC2" s="870"/>
      <c r="FTD2" s="870"/>
      <c r="FTE2" s="870"/>
      <c r="FTF2" s="870"/>
      <c r="FTG2" s="870"/>
      <c r="FTH2" s="870"/>
      <c r="FTI2" s="870"/>
      <c r="FTJ2" s="870"/>
      <c r="FTK2" s="870"/>
      <c r="FTL2" s="870"/>
      <c r="FTM2" s="870"/>
      <c r="FTN2" s="870"/>
      <c r="FTO2" s="870"/>
      <c r="FTP2" s="870"/>
      <c r="FTQ2" s="870"/>
      <c r="FTR2" s="870"/>
      <c r="FTS2" s="870"/>
      <c r="FTT2" s="870"/>
      <c r="FTU2" s="870"/>
      <c r="FTV2" s="870"/>
      <c r="FTW2" s="870"/>
      <c r="FTX2" s="870"/>
      <c r="FTY2" s="870"/>
      <c r="FTZ2" s="870"/>
      <c r="FUA2" s="870"/>
      <c r="FUB2" s="870"/>
      <c r="FUC2" s="870"/>
      <c r="FUD2" s="870"/>
      <c r="FUE2" s="870"/>
      <c r="FUF2" s="870"/>
      <c r="FUG2" s="870"/>
      <c r="FUH2" s="870"/>
      <c r="FUI2" s="870"/>
      <c r="FUJ2" s="870"/>
      <c r="FUK2" s="870"/>
      <c r="FUL2" s="870"/>
      <c r="FUM2" s="870"/>
      <c r="FUN2" s="870"/>
      <c r="FUO2" s="870"/>
      <c r="FUP2" s="870"/>
      <c r="FUQ2" s="870"/>
      <c r="FUR2" s="870"/>
      <c r="FUS2" s="870"/>
      <c r="FUT2" s="870"/>
      <c r="FUU2" s="870"/>
      <c r="FUV2" s="870"/>
      <c r="FUW2" s="870"/>
      <c r="FUX2" s="870"/>
      <c r="FUY2" s="870"/>
      <c r="FUZ2" s="870"/>
      <c r="FVA2" s="870"/>
      <c r="FVB2" s="870"/>
      <c r="FVC2" s="870"/>
      <c r="FVD2" s="870"/>
      <c r="FVE2" s="870"/>
      <c r="FVF2" s="870"/>
      <c r="FVG2" s="870"/>
      <c r="FVH2" s="870"/>
      <c r="FVI2" s="870"/>
      <c r="FVJ2" s="870"/>
      <c r="FVK2" s="870"/>
      <c r="FVL2" s="870"/>
      <c r="FVM2" s="870"/>
      <c r="FVN2" s="870"/>
      <c r="FVO2" s="870"/>
      <c r="FVP2" s="870"/>
      <c r="FVQ2" s="870"/>
      <c r="FVR2" s="870"/>
      <c r="FVS2" s="870"/>
      <c r="FVT2" s="870"/>
      <c r="FVU2" s="870"/>
      <c r="FVV2" s="870"/>
      <c r="FVW2" s="870"/>
      <c r="FVX2" s="870"/>
      <c r="FVY2" s="870"/>
      <c r="FVZ2" s="870"/>
      <c r="FWA2" s="870"/>
      <c r="FWB2" s="870"/>
      <c r="FWC2" s="870"/>
      <c r="FWD2" s="870"/>
      <c r="FWE2" s="870"/>
      <c r="FWF2" s="870"/>
      <c r="FWG2" s="870"/>
      <c r="FWH2" s="870"/>
      <c r="FWI2" s="870"/>
      <c r="FWJ2" s="870"/>
      <c r="FWK2" s="870"/>
      <c r="FWL2" s="870"/>
      <c r="FWM2" s="870"/>
      <c r="FWN2" s="870"/>
      <c r="FWO2" s="870"/>
      <c r="FWP2" s="870"/>
      <c r="FWQ2" s="870"/>
      <c r="FWR2" s="870"/>
      <c r="FWS2" s="870"/>
      <c r="FWT2" s="870"/>
      <c r="FWU2" s="870"/>
      <c r="FWV2" s="870"/>
      <c r="FWW2" s="870"/>
      <c r="FWX2" s="870"/>
      <c r="FWY2" s="870"/>
      <c r="FWZ2" s="870"/>
      <c r="FXA2" s="870"/>
      <c r="FXB2" s="870"/>
      <c r="FXC2" s="870"/>
      <c r="FXD2" s="870"/>
      <c r="FXE2" s="870"/>
      <c r="FXF2" s="870"/>
      <c r="FXG2" s="870"/>
      <c r="FXH2" s="870"/>
      <c r="FXI2" s="870"/>
      <c r="FXJ2" s="870"/>
      <c r="FXK2" s="870"/>
      <c r="FXL2" s="870"/>
      <c r="FXM2" s="870"/>
      <c r="FXN2" s="870"/>
      <c r="FXO2" s="870"/>
      <c r="FXP2" s="870"/>
      <c r="FXQ2" s="870"/>
      <c r="FXR2" s="870"/>
      <c r="FXS2" s="870"/>
      <c r="FXT2" s="870"/>
      <c r="FXU2" s="870"/>
      <c r="FXV2" s="870"/>
      <c r="FXW2" s="870"/>
      <c r="FXX2" s="870"/>
      <c r="FXY2" s="870"/>
      <c r="FXZ2" s="870"/>
      <c r="FYA2" s="870"/>
      <c r="FYB2" s="870"/>
      <c r="FYC2" s="870"/>
      <c r="FYD2" s="870"/>
      <c r="FYE2" s="870"/>
      <c r="FYF2" s="870"/>
      <c r="FYG2" s="870"/>
      <c r="FYH2" s="870"/>
      <c r="FYI2" s="870"/>
      <c r="FYJ2" s="870"/>
      <c r="FYK2" s="870"/>
      <c r="FYL2" s="870"/>
      <c r="FYM2" s="870"/>
      <c r="FYN2" s="870"/>
      <c r="FYO2" s="870"/>
      <c r="FYP2" s="870"/>
      <c r="FYQ2" s="870"/>
      <c r="FYR2" s="870"/>
      <c r="FYS2" s="870"/>
      <c r="FYT2" s="870"/>
      <c r="FYU2" s="870"/>
      <c r="FYV2" s="870"/>
      <c r="FYW2" s="870"/>
      <c r="FYX2" s="870"/>
      <c r="FYY2" s="870"/>
      <c r="FYZ2" s="870"/>
      <c r="FZA2" s="870"/>
      <c r="FZB2" s="870"/>
      <c r="FZC2" s="870"/>
      <c r="FZD2" s="870"/>
      <c r="FZE2" s="870"/>
      <c r="FZF2" s="870"/>
      <c r="FZG2" s="870"/>
      <c r="FZH2" s="870"/>
      <c r="FZI2" s="870"/>
      <c r="FZJ2" s="870"/>
      <c r="FZK2" s="870"/>
      <c r="FZL2" s="870"/>
      <c r="FZM2" s="870"/>
      <c r="FZN2" s="870"/>
      <c r="FZO2" s="870"/>
      <c r="FZP2" s="870"/>
      <c r="FZQ2" s="870"/>
      <c r="FZR2" s="870"/>
      <c r="FZS2" s="870"/>
      <c r="FZT2" s="870"/>
      <c r="FZU2" s="870"/>
      <c r="FZV2" s="870"/>
      <c r="FZW2" s="870"/>
      <c r="FZX2" s="870"/>
      <c r="FZY2" s="870"/>
      <c r="FZZ2" s="870"/>
      <c r="GAA2" s="870"/>
      <c r="GAB2" s="870"/>
      <c r="GAC2" s="870"/>
      <c r="GAD2" s="870"/>
      <c r="GAE2" s="870"/>
      <c r="GAF2" s="870"/>
      <c r="GAG2" s="870"/>
      <c r="GAH2" s="870"/>
      <c r="GAI2" s="870"/>
      <c r="GAJ2" s="870"/>
      <c r="GAK2" s="870"/>
      <c r="GAL2" s="870"/>
      <c r="GAM2" s="870"/>
      <c r="GAN2" s="870"/>
      <c r="GAO2" s="870"/>
      <c r="GAP2" s="870"/>
      <c r="GAQ2" s="870"/>
      <c r="GAR2" s="870"/>
      <c r="GAS2" s="870"/>
      <c r="GAT2" s="870"/>
      <c r="GAU2" s="870"/>
      <c r="GAV2" s="870"/>
      <c r="GAW2" s="870"/>
      <c r="GAX2" s="870"/>
      <c r="GAY2" s="870"/>
      <c r="GAZ2" s="870"/>
      <c r="GBA2" s="870"/>
      <c r="GBB2" s="870"/>
      <c r="GBC2" s="870"/>
      <c r="GBD2" s="870"/>
      <c r="GBE2" s="870"/>
      <c r="GBF2" s="870"/>
      <c r="GBG2" s="870"/>
      <c r="GBH2" s="870"/>
      <c r="GBI2" s="870"/>
      <c r="GBJ2" s="870"/>
      <c r="GBK2" s="870"/>
      <c r="GBL2" s="870"/>
      <c r="GBM2" s="870"/>
      <c r="GBN2" s="870"/>
      <c r="GBO2" s="870"/>
      <c r="GBP2" s="870"/>
      <c r="GBQ2" s="870"/>
      <c r="GBR2" s="870"/>
      <c r="GBS2" s="870"/>
      <c r="GBT2" s="870"/>
      <c r="GBU2" s="870"/>
      <c r="GBV2" s="870"/>
      <c r="GBW2" s="870"/>
      <c r="GBX2" s="870"/>
      <c r="GBY2" s="870"/>
      <c r="GBZ2" s="870"/>
      <c r="GCA2" s="870"/>
      <c r="GCB2" s="870"/>
      <c r="GCC2" s="870"/>
      <c r="GCD2" s="870"/>
      <c r="GCE2" s="870"/>
      <c r="GCF2" s="870"/>
      <c r="GCG2" s="870"/>
      <c r="GCH2" s="870"/>
      <c r="GCI2" s="870"/>
      <c r="GCJ2" s="870"/>
      <c r="GCK2" s="870"/>
      <c r="GCL2" s="870"/>
      <c r="GCM2" s="870"/>
      <c r="GCN2" s="870"/>
      <c r="GCO2" s="870"/>
      <c r="GCP2" s="870"/>
      <c r="GCQ2" s="870"/>
      <c r="GCR2" s="870"/>
      <c r="GCS2" s="870"/>
      <c r="GCT2" s="870"/>
      <c r="GCU2" s="870"/>
      <c r="GCV2" s="870"/>
      <c r="GCW2" s="870"/>
      <c r="GCX2" s="870"/>
      <c r="GCY2" s="870"/>
      <c r="GCZ2" s="870"/>
      <c r="GDA2" s="870"/>
      <c r="GDB2" s="870"/>
      <c r="GDC2" s="870"/>
      <c r="GDD2" s="870"/>
      <c r="GDE2" s="870"/>
      <c r="GDF2" s="870"/>
      <c r="GDG2" s="870"/>
      <c r="GDH2" s="870"/>
      <c r="GDI2" s="870"/>
      <c r="GDJ2" s="870"/>
      <c r="GDK2" s="870"/>
      <c r="GDL2" s="870"/>
      <c r="GDM2" s="870"/>
      <c r="GDN2" s="870"/>
      <c r="GDO2" s="870"/>
      <c r="GDP2" s="870"/>
      <c r="GDQ2" s="870"/>
      <c r="GDR2" s="870"/>
      <c r="GDS2" s="870"/>
      <c r="GDT2" s="870"/>
      <c r="GDU2" s="870"/>
      <c r="GDV2" s="870"/>
      <c r="GDW2" s="870"/>
      <c r="GDX2" s="870"/>
      <c r="GDY2" s="870"/>
      <c r="GDZ2" s="870"/>
      <c r="GEA2" s="870"/>
      <c r="GEB2" s="870"/>
      <c r="GEC2" s="870"/>
      <c r="GED2" s="870"/>
      <c r="GEE2" s="870"/>
      <c r="GEF2" s="870"/>
      <c r="GEG2" s="870"/>
      <c r="GEH2" s="870"/>
      <c r="GEI2" s="870"/>
      <c r="GEJ2" s="870"/>
      <c r="GEK2" s="870"/>
      <c r="GEL2" s="870"/>
      <c r="GEM2" s="870"/>
      <c r="GEN2" s="870"/>
      <c r="GEO2" s="870"/>
      <c r="GEP2" s="870"/>
      <c r="GEQ2" s="870"/>
      <c r="GER2" s="870"/>
      <c r="GES2" s="870"/>
      <c r="GET2" s="870"/>
      <c r="GEU2" s="870"/>
      <c r="GEV2" s="870"/>
      <c r="GEW2" s="870"/>
      <c r="GEX2" s="870"/>
      <c r="GEY2" s="870"/>
      <c r="GEZ2" s="870"/>
      <c r="GFA2" s="870"/>
      <c r="GFB2" s="870"/>
      <c r="GFC2" s="870"/>
      <c r="GFD2" s="870"/>
      <c r="GFE2" s="870"/>
      <c r="GFF2" s="870"/>
      <c r="GFG2" s="870"/>
      <c r="GFH2" s="870"/>
      <c r="GFI2" s="870"/>
      <c r="GFJ2" s="870"/>
      <c r="GFK2" s="870"/>
      <c r="GFL2" s="870"/>
      <c r="GFM2" s="870"/>
      <c r="GFN2" s="870"/>
      <c r="GFO2" s="870"/>
      <c r="GFP2" s="870"/>
      <c r="GFQ2" s="870"/>
      <c r="GFR2" s="870"/>
      <c r="GFS2" s="870"/>
      <c r="GFT2" s="870"/>
      <c r="GFU2" s="870"/>
      <c r="GFV2" s="870"/>
      <c r="GFW2" s="870"/>
      <c r="GFX2" s="870"/>
      <c r="GFY2" s="870"/>
      <c r="GFZ2" s="870"/>
      <c r="GGA2" s="870"/>
      <c r="GGB2" s="870"/>
      <c r="GGC2" s="870"/>
      <c r="GGD2" s="870"/>
      <c r="GGE2" s="870"/>
      <c r="GGF2" s="870"/>
      <c r="GGG2" s="870"/>
      <c r="GGH2" s="870"/>
      <c r="GGI2" s="870"/>
      <c r="GGJ2" s="870"/>
      <c r="GGK2" s="870"/>
      <c r="GGL2" s="870"/>
      <c r="GGM2" s="870"/>
      <c r="GGN2" s="870"/>
      <c r="GGO2" s="870"/>
      <c r="GGP2" s="870"/>
      <c r="GGQ2" s="870"/>
      <c r="GGR2" s="870"/>
      <c r="GGS2" s="870"/>
      <c r="GGT2" s="870"/>
      <c r="GGU2" s="870"/>
      <c r="GGV2" s="870"/>
      <c r="GGW2" s="870"/>
      <c r="GGX2" s="870"/>
      <c r="GGY2" s="870"/>
      <c r="GGZ2" s="870"/>
      <c r="GHA2" s="870"/>
      <c r="GHB2" s="870"/>
      <c r="GHC2" s="870"/>
      <c r="GHD2" s="870"/>
      <c r="GHE2" s="870"/>
      <c r="GHF2" s="870"/>
      <c r="GHG2" s="870"/>
      <c r="GHH2" s="870"/>
      <c r="GHI2" s="870"/>
      <c r="GHJ2" s="870"/>
      <c r="GHK2" s="870"/>
      <c r="GHL2" s="870"/>
      <c r="GHM2" s="870"/>
      <c r="GHN2" s="870"/>
      <c r="GHO2" s="870"/>
      <c r="GHP2" s="870"/>
      <c r="GHQ2" s="870"/>
      <c r="GHR2" s="870"/>
      <c r="GHS2" s="870"/>
      <c r="GHT2" s="870"/>
      <c r="GHU2" s="870"/>
      <c r="GHV2" s="870"/>
      <c r="GHW2" s="870"/>
      <c r="GHX2" s="870"/>
      <c r="GHY2" s="870"/>
      <c r="GHZ2" s="870"/>
      <c r="GIA2" s="870"/>
      <c r="GIB2" s="870"/>
      <c r="GIC2" s="870"/>
      <c r="GID2" s="870"/>
      <c r="GIE2" s="870"/>
      <c r="GIF2" s="870"/>
      <c r="GIG2" s="870"/>
      <c r="GIH2" s="870"/>
      <c r="GII2" s="870"/>
      <c r="GIJ2" s="870"/>
      <c r="GIK2" s="870"/>
      <c r="GIL2" s="870"/>
      <c r="GIM2" s="870"/>
      <c r="GIN2" s="870"/>
      <c r="GIO2" s="870"/>
      <c r="GIP2" s="870"/>
      <c r="GIQ2" s="870"/>
      <c r="GIR2" s="870"/>
      <c r="GIS2" s="870"/>
      <c r="GIT2" s="870"/>
      <c r="GIU2" s="870"/>
      <c r="GIV2" s="870"/>
      <c r="GIW2" s="870"/>
      <c r="GIX2" s="870"/>
      <c r="GIY2" s="870"/>
      <c r="GIZ2" s="870"/>
      <c r="GJA2" s="870"/>
      <c r="GJB2" s="870"/>
      <c r="GJC2" s="870"/>
      <c r="GJD2" s="870"/>
      <c r="GJE2" s="870"/>
      <c r="GJF2" s="870"/>
      <c r="GJG2" s="870"/>
      <c r="GJH2" s="870"/>
      <c r="GJI2" s="870"/>
      <c r="GJJ2" s="870"/>
      <c r="GJK2" s="870"/>
      <c r="GJL2" s="870"/>
      <c r="GJM2" s="870"/>
      <c r="GJN2" s="870"/>
      <c r="GJO2" s="870"/>
      <c r="GJP2" s="870"/>
      <c r="GJQ2" s="870"/>
      <c r="GJR2" s="870"/>
      <c r="GJS2" s="870"/>
      <c r="GJT2" s="870"/>
      <c r="GJU2" s="870"/>
      <c r="GJV2" s="870"/>
      <c r="GJW2" s="870"/>
      <c r="GJX2" s="870"/>
      <c r="GJY2" s="870"/>
      <c r="GJZ2" s="870"/>
      <c r="GKA2" s="870"/>
      <c r="GKB2" s="870"/>
      <c r="GKC2" s="870"/>
      <c r="GKD2" s="870"/>
      <c r="GKE2" s="870"/>
      <c r="GKF2" s="870"/>
      <c r="GKG2" s="870"/>
      <c r="GKH2" s="870"/>
      <c r="GKI2" s="870"/>
      <c r="GKJ2" s="870"/>
      <c r="GKK2" s="870"/>
      <c r="GKL2" s="870"/>
      <c r="GKM2" s="870"/>
      <c r="GKN2" s="870"/>
      <c r="GKO2" s="870"/>
      <c r="GKP2" s="870"/>
      <c r="GKQ2" s="870"/>
      <c r="GKR2" s="870"/>
      <c r="GKS2" s="870"/>
      <c r="GKT2" s="870"/>
      <c r="GKU2" s="870"/>
      <c r="GKV2" s="870"/>
      <c r="GKW2" s="870"/>
      <c r="GKX2" s="870"/>
      <c r="GKY2" s="870"/>
      <c r="GKZ2" s="870"/>
      <c r="GLA2" s="870"/>
      <c r="GLB2" s="870"/>
      <c r="GLC2" s="870"/>
      <c r="GLD2" s="870"/>
      <c r="GLE2" s="870"/>
      <c r="GLF2" s="870"/>
      <c r="GLG2" s="870"/>
      <c r="GLH2" s="870"/>
      <c r="GLI2" s="870"/>
      <c r="GLJ2" s="870"/>
      <c r="GLK2" s="870"/>
      <c r="GLL2" s="870"/>
      <c r="GLM2" s="870"/>
      <c r="GLN2" s="870"/>
      <c r="GLO2" s="870"/>
      <c r="GLP2" s="870"/>
      <c r="GLQ2" s="870"/>
      <c r="GLR2" s="870"/>
      <c r="GLS2" s="870"/>
      <c r="GLT2" s="870"/>
      <c r="GLU2" s="870"/>
      <c r="GLV2" s="870"/>
      <c r="GLW2" s="870"/>
      <c r="GLX2" s="870"/>
      <c r="GLY2" s="870"/>
      <c r="GLZ2" s="870"/>
      <c r="GMA2" s="870"/>
      <c r="GMB2" s="870"/>
      <c r="GMC2" s="870"/>
      <c r="GMD2" s="870"/>
      <c r="GME2" s="870"/>
      <c r="GMF2" s="870"/>
      <c r="GMG2" s="870"/>
      <c r="GMH2" s="870"/>
      <c r="GMI2" s="870"/>
      <c r="GMJ2" s="870"/>
      <c r="GMK2" s="870"/>
      <c r="GML2" s="870"/>
      <c r="GMM2" s="870"/>
      <c r="GMN2" s="870"/>
      <c r="GMO2" s="870"/>
      <c r="GMP2" s="870"/>
      <c r="GMQ2" s="870"/>
      <c r="GMR2" s="870"/>
      <c r="GMS2" s="870"/>
      <c r="GMT2" s="870"/>
      <c r="GMU2" s="870"/>
      <c r="GMV2" s="870"/>
      <c r="GMW2" s="870"/>
      <c r="GMX2" s="870"/>
      <c r="GMY2" s="870"/>
      <c r="GMZ2" s="870"/>
      <c r="GNA2" s="870"/>
      <c r="GNB2" s="870"/>
      <c r="GNC2" s="870"/>
      <c r="GND2" s="870"/>
      <c r="GNE2" s="870"/>
      <c r="GNF2" s="870"/>
      <c r="GNG2" s="870"/>
      <c r="GNH2" s="870"/>
      <c r="GNI2" s="870"/>
      <c r="GNJ2" s="870"/>
      <c r="GNK2" s="870"/>
      <c r="GNL2" s="870"/>
      <c r="GNM2" s="870"/>
      <c r="GNN2" s="870"/>
      <c r="GNO2" s="870"/>
      <c r="GNP2" s="870"/>
      <c r="GNQ2" s="870"/>
      <c r="GNR2" s="870"/>
      <c r="GNS2" s="870"/>
      <c r="GNT2" s="870"/>
      <c r="GNU2" s="870"/>
      <c r="GNV2" s="870"/>
      <c r="GNW2" s="870"/>
      <c r="GNX2" s="870"/>
      <c r="GNY2" s="870"/>
      <c r="GNZ2" s="870"/>
      <c r="GOA2" s="870"/>
      <c r="GOB2" s="870"/>
      <c r="GOC2" s="870"/>
      <c r="GOD2" s="870"/>
      <c r="GOE2" s="870"/>
      <c r="GOF2" s="870"/>
      <c r="GOG2" s="870"/>
      <c r="GOH2" s="870"/>
      <c r="GOI2" s="870"/>
      <c r="GOJ2" s="870"/>
      <c r="GOK2" s="870"/>
      <c r="GOL2" s="870"/>
      <c r="GOM2" s="870"/>
      <c r="GON2" s="870"/>
      <c r="GOO2" s="870"/>
      <c r="GOP2" s="870"/>
      <c r="GOQ2" s="870"/>
      <c r="GOR2" s="870"/>
      <c r="GOS2" s="870"/>
      <c r="GOT2" s="870"/>
      <c r="GOU2" s="870"/>
      <c r="GOV2" s="870"/>
      <c r="GOW2" s="870"/>
      <c r="GOX2" s="870"/>
      <c r="GOY2" s="870"/>
      <c r="GOZ2" s="870"/>
      <c r="GPA2" s="870"/>
      <c r="GPB2" s="870"/>
      <c r="GPC2" s="870"/>
      <c r="GPD2" s="870"/>
      <c r="GPE2" s="870"/>
      <c r="GPF2" s="870"/>
      <c r="GPG2" s="870"/>
      <c r="GPH2" s="870"/>
      <c r="GPI2" s="870"/>
      <c r="GPJ2" s="870"/>
      <c r="GPK2" s="870"/>
      <c r="GPL2" s="870"/>
      <c r="GPM2" s="870"/>
      <c r="GPN2" s="870"/>
      <c r="GPO2" s="870"/>
      <c r="GPP2" s="870"/>
      <c r="GPQ2" s="870"/>
      <c r="GPR2" s="870"/>
      <c r="GPS2" s="870"/>
      <c r="GPT2" s="870"/>
      <c r="GPU2" s="870"/>
      <c r="GPV2" s="870"/>
      <c r="GPW2" s="870"/>
      <c r="GPX2" s="870"/>
      <c r="GPY2" s="870"/>
      <c r="GPZ2" s="870"/>
      <c r="GQA2" s="870"/>
      <c r="GQB2" s="870"/>
      <c r="GQC2" s="870"/>
      <c r="GQD2" s="870"/>
      <c r="GQE2" s="870"/>
      <c r="GQF2" s="870"/>
      <c r="GQG2" s="870"/>
      <c r="GQH2" s="870"/>
      <c r="GQI2" s="870"/>
      <c r="GQJ2" s="870"/>
      <c r="GQK2" s="870"/>
      <c r="GQL2" s="870"/>
      <c r="GQM2" s="870"/>
      <c r="GQN2" s="870"/>
      <c r="GQO2" s="870"/>
      <c r="GQP2" s="870"/>
      <c r="GQQ2" s="870"/>
      <c r="GQR2" s="870"/>
      <c r="GQS2" s="870"/>
      <c r="GQT2" s="870"/>
      <c r="GQU2" s="870"/>
      <c r="GQV2" s="870"/>
      <c r="GQW2" s="870"/>
      <c r="GQX2" s="870"/>
      <c r="GQY2" s="870"/>
      <c r="GQZ2" s="870"/>
      <c r="GRA2" s="870"/>
      <c r="GRB2" s="870"/>
      <c r="GRC2" s="870"/>
      <c r="GRD2" s="870"/>
      <c r="GRE2" s="870"/>
      <c r="GRF2" s="870"/>
      <c r="GRG2" s="870"/>
      <c r="GRH2" s="870"/>
      <c r="GRI2" s="870"/>
      <c r="GRJ2" s="870"/>
      <c r="GRK2" s="870"/>
      <c r="GRL2" s="870"/>
      <c r="GRM2" s="870"/>
      <c r="GRN2" s="870"/>
      <c r="GRO2" s="870"/>
      <c r="GRP2" s="870"/>
      <c r="GRQ2" s="870"/>
      <c r="GRR2" s="870"/>
      <c r="GRS2" s="870"/>
      <c r="GRT2" s="870"/>
      <c r="GRU2" s="870"/>
      <c r="GRV2" s="870"/>
      <c r="GRW2" s="870"/>
      <c r="GRX2" s="870"/>
      <c r="GRY2" s="870"/>
      <c r="GRZ2" s="870"/>
      <c r="GSA2" s="870"/>
      <c r="GSB2" s="870"/>
      <c r="GSC2" s="870"/>
      <c r="GSD2" s="870"/>
      <c r="GSE2" s="870"/>
      <c r="GSF2" s="870"/>
      <c r="GSG2" s="870"/>
      <c r="GSH2" s="870"/>
      <c r="GSI2" s="870"/>
      <c r="GSJ2" s="870"/>
      <c r="GSK2" s="870"/>
      <c r="GSL2" s="870"/>
      <c r="GSM2" s="870"/>
      <c r="GSN2" s="870"/>
      <c r="GSO2" s="870"/>
      <c r="GSP2" s="870"/>
      <c r="GSQ2" s="870"/>
      <c r="GSR2" s="870"/>
      <c r="GSS2" s="870"/>
      <c r="GST2" s="870"/>
      <c r="GSU2" s="870"/>
      <c r="GSV2" s="870"/>
      <c r="GSW2" s="870"/>
      <c r="GSX2" s="870"/>
      <c r="GSY2" s="870"/>
      <c r="GSZ2" s="870"/>
      <c r="GTA2" s="870"/>
      <c r="GTB2" s="870"/>
      <c r="GTC2" s="870"/>
      <c r="GTD2" s="870"/>
      <c r="GTE2" s="870"/>
      <c r="GTF2" s="870"/>
      <c r="GTG2" s="870"/>
      <c r="GTH2" s="870"/>
      <c r="GTI2" s="870"/>
      <c r="GTJ2" s="870"/>
      <c r="GTK2" s="870"/>
      <c r="GTL2" s="870"/>
      <c r="GTM2" s="870"/>
      <c r="GTN2" s="870"/>
      <c r="GTO2" s="870"/>
      <c r="GTP2" s="870"/>
      <c r="GTQ2" s="870"/>
      <c r="GTR2" s="870"/>
      <c r="GTS2" s="870"/>
      <c r="GTT2" s="870"/>
      <c r="GTU2" s="870"/>
      <c r="GTV2" s="870"/>
      <c r="GTW2" s="870"/>
      <c r="GTX2" s="870"/>
      <c r="GTY2" s="870"/>
      <c r="GTZ2" s="870"/>
      <c r="GUA2" s="870"/>
      <c r="GUB2" s="870"/>
      <c r="GUC2" s="870"/>
      <c r="GUD2" s="870"/>
      <c r="GUE2" s="870"/>
      <c r="GUF2" s="870"/>
      <c r="GUG2" s="870"/>
      <c r="GUH2" s="870"/>
      <c r="GUI2" s="870"/>
      <c r="GUJ2" s="870"/>
      <c r="GUK2" s="870"/>
      <c r="GUL2" s="870"/>
      <c r="GUM2" s="870"/>
      <c r="GUN2" s="870"/>
      <c r="GUO2" s="870"/>
      <c r="GUP2" s="870"/>
      <c r="GUQ2" s="870"/>
      <c r="GUR2" s="870"/>
      <c r="GUS2" s="870"/>
      <c r="GUT2" s="870"/>
      <c r="GUU2" s="870"/>
      <c r="GUV2" s="870"/>
      <c r="GUW2" s="870"/>
      <c r="GUX2" s="870"/>
      <c r="GUY2" s="870"/>
      <c r="GUZ2" s="870"/>
      <c r="GVA2" s="870"/>
      <c r="GVB2" s="870"/>
      <c r="GVC2" s="870"/>
      <c r="GVD2" s="870"/>
      <c r="GVE2" s="870"/>
      <c r="GVF2" s="870"/>
      <c r="GVG2" s="870"/>
      <c r="GVH2" s="870"/>
      <c r="GVI2" s="870"/>
      <c r="GVJ2" s="870"/>
      <c r="GVK2" s="870"/>
      <c r="GVL2" s="870"/>
      <c r="GVM2" s="870"/>
      <c r="GVN2" s="870"/>
      <c r="GVO2" s="870"/>
      <c r="GVP2" s="870"/>
      <c r="GVQ2" s="870"/>
      <c r="GVR2" s="870"/>
      <c r="GVS2" s="870"/>
      <c r="GVT2" s="870"/>
      <c r="GVU2" s="870"/>
      <c r="GVV2" s="870"/>
      <c r="GVW2" s="870"/>
      <c r="GVX2" s="870"/>
      <c r="GVY2" s="870"/>
      <c r="GVZ2" s="870"/>
      <c r="GWA2" s="870"/>
      <c r="GWB2" s="870"/>
      <c r="GWC2" s="870"/>
      <c r="GWD2" s="870"/>
      <c r="GWE2" s="870"/>
      <c r="GWF2" s="870"/>
      <c r="GWG2" s="870"/>
      <c r="GWH2" s="870"/>
      <c r="GWI2" s="870"/>
      <c r="GWJ2" s="870"/>
      <c r="GWK2" s="870"/>
      <c r="GWL2" s="870"/>
      <c r="GWM2" s="870"/>
      <c r="GWN2" s="870"/>
      <c r="GWO2" s="870"/>
      <c r="GWP2" s="870"/>
      <c r="GWQ2" s="870"/>
      <c r="GWR2" s="870"/>
      <c r="GWS2" s="870"/>
      <c r="GWT2" s="870"/>
      <c r="GWU2" s="870"/>
      <c r="GWV2" s="870"/>
      <c r="GWW2" s="870"/>
      <c r="GWX2" s="870"/>
      <c r="GWY2" s="870"/>
      <c r="GWZ2" s="870"/>
      <c r="GXA2" s="870"/>
      <c r="GXB2" s="870"/>
      <c r="GXC2" s="870"/>
      <c r="GXD2" s="870"/>
      <c r="GXE2" s="870"/>
      <c r="GXF2" s="870"/>
      <c r="GXG2" s="870"/>
      <c r="GXH2" s="870"/>
      <c r="GXI2" s="870"/>
      <c r="GXJ2" s="870"/>
      <c r="GXK2" s="870"/>
      <c r="GXL2" s="870"/>
      <c r="GXM2" s="870"/>
      <c r="GXN2" s="870"/>
      <c r="GXO2" s="870"/>
      <c r="GXP2" s="870"/>
      <c r="GXQ2" s="870"/>
      <c r="GXR2" s="870"/>
      <c r="GXS2" s="870"/>
      <c r="GXT2" s="870"/>
      <c r="GXU2" s="870"/>
      <c r="GXV2" s="870"/>
      <c r="GXW2" s="870"/>
      <c r="GXX2" s="870"/>
      <c r="GXY2" s="870"/>
      <c r="GXZ2" s="870"/>
      <c r="GYA2" s="870"/>
      <c r="GYB2" s="870"/>
      <c r="GYC2" s="870"/>
      <c r="GYD2" s="870"/>
      <c r="GYE2" s="870"/>
      <c r="GYF2" s="870"/>
      <c r="GYG2" s="870"/>
      <c r="GYH2" s="870"/>
      <c r="GYI2" s="870"/>
      <c r="GYJ2" s="870"/>
      <c r="GYK2" s="870"/>
      <c r="GYL2" s="870"/>
      <c r="GYM2" s="870"/>
      <c r="GYN2" s="870"/>
      <c r="GYO2" s="870"/>
      <c r="GYP2" s="870"/>
      <c r="GYQ2" s="870"/>
      <c r="GYR2" s="870"/>
      <c r="GYS2" s="870"/>
      <c r="GYT2" s="870"/>
      <c r="GYU2" s="870"/>
      <c r="GYV2" s="870"/>
      <c r="GYW2" s="870"/>
      <c r="GYX2" s="870"/>
      <c r="GYY2" s="870"/>
      <c r="GYZ2" s="870"/>
      <c r="GZA2" s="870"/>
      <c r="GZB2" s="870"/>
      <c r="GZC2" s="870"/>
      <c r="GZD2" s="870"/>
      <c r="GZE2" s="870"/>
      <c r="GZF2" s="870"/>
      <c r="GZG2" s="870"/>
      <c r="GZH2" s="870"/>
      <c r="GZI2" s="870"/>
      <c r="GZJ2" s="870"/>
      <c r="GZK2" s="870"/>
      <c r="GZL2" s="870"/>
      <c r="GZM2" s="870"/>
      <c r="GZN2" s="870"/>
      <c r="GZO2" s="870"/>
      <c r="GZP2" s="870"/>
      <c r="GZQ2" s="870"/>
      <c r="GZR2" s="870"/>
      <c r="GZS2" s="870"/>
      <c r="GZT2" s="870"/>
      <c r="GZU2" s="870"/>
      <c r="GZV2" s="870"/>
      <c r="GZW2" s="870"/>
      <c r="GZX2" s="870"/>
      <c r="GZY2" s="870"/>
      <c r="GZZ2" s="870"/>
      <c r="HAA2" s="870"/>
      <c r="HAB2" s="870"/>
      <c r="HAC2" s="870"/>
      <c r="HAD2" s="870"/>
      <c r="HAE2" s="870"/>
      <c r="HAF2" s="870"/>
      <c r="HAG2" s="870"/>
      <c r="HAH2" s="870"/>
      <c r="HAI2" s="870"/>
      <c r="HAJ2" s="870"/>
      <c r="HAK2" s="870"/>
      <c r="HAL2" s="870"/>
      <c r="HAM2" s="870"/>
      <c r="HAN2" s="870"/>
      <c r="HAO2" s="870"/>
      <c r="HAP2" s="870"/>
      <c r="HAQ2" s="870"/>
      <c r="HAR2" s="870"/>
      <c r="HAS2" s="870"/>
      <c r="HAT2" s="870"/>
      <c r="HAU2" s="870"/>
      <c r="HAV2" s="870"/>
      <c r="HAW2" s="870"/>
      <c r="HAX2" s="870"/>
      <c r="HAY2" s="870"/>
      <c r="HAZ2" s="870"/>
      <c r="HBA2" s="870"/>
      <c r="HBB2" s="870"/>
      <c r="HBC2" s="870"/>
      <c r="HBD2" s="870"/>
      <c r="HBE2" s="870"/>
      <c r="HBF2" s="870"/>
      <c r="HBG2" s="870"/>
      <c r="HBH2" s="870"/>
      <c r="HBI2" s="870"/>
      <c r="HBJ2" s="870"/>
      <c r="HBK2" s="870"/>
      <c r="HBL2" s="870"/>
      <c r="HBM2" s="870"/>
      <c r="HBN2" s="870"/>
      <c r="HBO2" s="870"/>
      <c r="HBP2" s="870"/>
      <c r="HBQ2" s="870"/>
      <c r="HBR2" s="870"/>
      <c r="HBS2" s="870"/>
      <c r="HBT2" s="870"/>
      <c r="HBU2" s="870"/>
      <c r="HBV2" s="870"/>
      <c r="HBW2" s="870"/>
      <c r="HBX2" s="870"/>
      <c r="HBY2" s="870"/>
      <c r="HBZ2" s="870"/>
      <c r="HCA2" s="870"/>
      <c r="HCB2" s="870"/>
      <c r="HCC2" s="870"/>
      <c r="HCD2" s="870"/>
      <c r="HCE2" s="870"/>
      <c r="HCF2" s="870"/>
      <c r="HCG2" s="870"/>
      <c r="HCH2" s="870"/>
      <c r="HCI2" s="870"/>
      <c r="HCJ2" s="870"/>
      <c r="HCK2" s="870"/>
      <c r="HCL2" s="870"/>
      <c r="HCM2" s="870"/>
      <c r="HCN2" s="870"/>
      <c r="HCO2" s="870"/>
      <c r="HCP2" s="870"/>
      <c r="HCQ2" s="870"/>
      <c r="HCR2" s="870"/>
      <c r="HCS2" s="870"/>
      <c r="HCT2" s="870"/>
      <c r="HCU2" s="870"/>
      <c r="HCV2" s="870"/>
      <c r="HCW2" s="870"/>
      <c r="HCX2" s="870"/>
      <c r="HCY2" s="870"/>
      <c r="HCZ2" s="870"/>
      <c r="HDA2" s="870"/>
      <c r="HDB2" s="870"/>
      <c r="HDC2" s="870"/>
      <c r="HDD2" s="870"/>
      <c r="HDE2" s="870"/>
      <c r="HDF2" s="870"/>
      <c r="HDG2" s="870"/>
      <c r="HDH2" s="870"/>
      <c r="HDI2" s="870"/>
      <c r="HDJ2" s="870"/>
      <c r="HDK2" s="870"/>
      <c r="HDL2" s="870"/>
      <c r="HDM2" s="870"/>
      <c r="HDN2" s="870"/>
      <c r="HDO2" s="870"/>
      <c r="HDP2" s="870"/>
      <c r="HDQ2" s="870"/>
      <c r="HDR2" s="870"/>
      <c r="HDS2" s="870"/>
      <c r="HDT2" s="870"/>
      <c r="HDU2" s="870"/>
      <c r="HDV2" s="870"/>
      <c r="HDW2" s="870"/>
      <c r="HDX2" s="870"/>
      <c r="HDY2" s="870"/>
      <c r="HDZ2" s="870"/>
      <c r="HEA2" s="870"/>
      <c r="HEB2" s="870"/>
      <c r="HEC2" s="870"/>
      <c r="HED2" s="870"/>
      <c r="HEE2" s="870"/>
      <c r="HEF2" s="870"/>
      <c r="HEG2" s="870"/>
      <c r="HEH2" s="870"/>
      <c r="HEI2" s="870"/>
      <c r="HEJ2" s="870"/>
      <c r="HEK2" s="870"/>
      <c r="HEL2" s="870"/>
      <c r="HEM2" s="870"/>
      <c r="HEN2" s="870"/>
      <c r="HEO2" s="870"/>
      <c r="HEP2" s="870"/>
      <c r="HEQ2" s="870"/>
      <c r="HER2" s="870"/>
      <c r="HES2" s="870"/>
      <c r="HET2" s="870"/>
      <c r="HEU2" s="870"/>
      <c r="HEV2" s="870"/>
      <c r="HEW2" s="870"/>
      <c r="HEX2" s="870"/>
      <c r="HEY2" s="870"/>
      <c r="HEZ2" s="870"/>
      <c r="HFA2" s="870"/>
      <c r="HFB2" s="870"/>
      <c r="HFC2" s="870"/>
      <c r="HFD2" s="870"/>
      <c r="HFE2" s="870"/>
      <c r="HFF2" s="870"/>
      <c r="HFG2" s="870"/>
      <c r="HFH2" s="870"/>
      <c r="HFI2" s="870"/>
      <c r="HFJ2" s="870"/>
      <c r="HFK2" s="870"/>
      <c r="HFL2" s="870"/>
      <c r="HFM2" s="870"/>
      <c r="HFN2" s="870"/>
      <c r="HFO2" s="870"/>
      <c r="HFP2" s="870"/>
      <c r="HFQ2" s="870"/>
      <c r="HFR2" s="870"/>
      <c r="HFS2" s="870"/>
      <c r="HFT2" s="870"/>
      <c r="HFU2" s="870"/>
      <c r="HFV2" s="870"/>
      <c r="HFW2" s="870"/>
      <c r="HFX2" s="870"/>
      <c r="HFY2" s="870"/>
      <c r="HFZ2" s="870"/>
      <c r="HGA2" s="870"/>
      <c r="HGB2" s="870"/>
      <c r="HGC2" s="870"/>
      <c r="HGD2" s="870"/>
      <c r="HGE2" s="870"/>
      <c r="HGF2" s="870"/>
      <c r="HGG2" s="870"/>
      <c r="HGH2" s="870"/>
      <c r="HGI2" s="870"/>
      <c r="HGJ2" s="870"/>
      <c r="HGK2" s="870"/>
      <c r="HGL2" s="870"/>
      <c r="HGM2" s="870"/>
      <c r="HGN2" s="870"/>
      <c r="HGO2" s="870"/>
      <c r="HGP2" s="870"/>
      <c r="HGQ2" s="870"/>
      <c r="HGR2" s="870"/>
      <c r="HGS2" s="870"/>
      <c r="HGT2" s="870"/>
      <c r="HGU2" s="870"/>
      <c r="HGV2" s="870"/>
      <c r="HGW2" s="870"/>
      <c r="HGX2" s="870"/>
      <c r="HGY2" s="870"/>
      <c r="HGZ2" s="870"/>
      <c r="HHA2" s="870"/>
      <c r="HHB2" s="870"/>
      <c r="HHC2" s="870"/>
      <c r="HHD2" s="870"/>
      <c r="HHE2" s="870"/>
      <c r="HHF2" s="870"/>
      <c r="HHG2" s="870"/>
      <c r="HHH2" s="870"/>
      <c r="HHI2" s="870"/>
      <c r="HHJ2" s="870"/>
      <c r="HHK2" s="870"/>
      <c r="HHL2" s="870"/>
      <c r="HHM2" s="870"/>
      <c r="HHN2" s="870"/>
      <c r="HHO2" s="870"/>
      <c r="HHP2" s="870"/>
      <c r="HHQ2" s="870"/>
      <c r="HHR2" s="870"/>
      <c r="HHS2" s="870"/>
      <c r="HHT2" s="870"/>
      <c r="HHU2" s="870"/>
      <c r="HHV2" s="870"/>
      <c r="HHW2" s="870"/>
      <c r="HHX2" s="870"/>
      <c r="HHY2" s="870"/>
      <c r="HHZ2" s="870"/>
      <c r="HIA2" s="870"/>
      <c r="HIB2" s="870"/>
      <c r="HIC2" s="870"/>
      <c r="HID2" s="870"/>
      <c r="HIE2" s="870"/>
      <c r="HIF2" s="870"/>
      <c r="HIG2" s="870"/>
      <c r="HIH2" s="870"/>
      <c r="HII2" s="870"/>
      <c r="HIJ2" s="870"/>
      <c r="HIK2" s="870"/>
      <c r="HIL2" s="870"/>
      <c r="HIM2" s="870"/>
      <c r="HIN2" s="870"/>
      <c r="HIO2" s="870"/>
      <c r="HIP2" s="870"/>
      <c r="HIQ2" s="870"/>
      <c r="HIR2" s="870"/>
      <c r="HIS2" s="870"/>
      <c r="HIT2" s="870"/>
      <c r="HIU2" s="870"/>
      <c r="HIV2" s="870"/>
      <c r="HIW2" s="870"/>
      <c r="HIX2" s="870"/>
      <c r="HIY2" s="870"/>
      <c r="HIZ2" s="870"/>
      <c r="HJA2" s="870"/>
      <c r="HJB2" s="870"/>
      <c r="HJC2" s="870"/>
      <c r="HJD2" s="870"/>
      <c r="HJE2" s="870"/>
      <c r="HJF2" s="870"/>
      <c r="HJG2" s="870"/>
      <c r="HJH2" s="870"/>
      <c r="HJI2" s="870"/>
      <c r="HJJ2" s="870"/>
      <c r="HJK2" s="870"/>
      <c r="HJL2" s="870"/>
      <c r="HJM2" s="870"/>
      <c r="HJN2" s="870"/>
      <c r="HJO2" s="870"/>
      <c r="HJP2" s="870"/>
      <c r="HJQ2" s="870"/>
      <c r="HJR2" s="870"/>
      <c r="HJS2" s="870"/>
      <c r="HJT2" s="870"/>
      <c r="HJU2" s="870"/>
      <c r="HJV2" s="870"/>
      <c r="HJW2" s="870"/>
      <c r="HJX2" s="870"/>
      <c r="HJY2" s="870"/>
      <c r="HJZ2" s="870"/>
      <c r="HKA2" s="870"/>
      <c r="HKB2" s="870"/>
      <c r="HKC2" s="870"/>
      <c r="HKD2" s="870"/>
      <c r="HKE2" s="870"/>
      <c r="HKF2" s="870"/>
      <c r="HKG2" s="870"/>
      <c r="HKH2" s="870"/>
      <c r="HKI2" s="870"/>
      <c r="HKJ2" s="870"/>
      <c r="HKK2" s="870"/>
      <c r="HKL2" s="870"/>
      <c r="HKM2" s="870"/>
      <c r="HKN2" s="870"/>
      <c r="HKO2" s="870"/>
      <c r="HKP2" s="870"/>
      <c r="HKQ2" s="870"/>
      <c r="HKR2" s="870"/>
      <c r="HKS2" s="870"/>
      <c r="HKT2" s="870"/>
      <c r="HKU2" s="870"/>
      <c r="HKV2" s="870"/>
      <c r="HKW2" s="870"/>
      <c r="HKX2" s="870"/>
      <c r="HKY2" s="870"/>
      <c r="HKZ2" s="870"/>
      <c r="HLA2" s="870"/>
      <c r="HLB2" s="870"/>
      <c r="HLC2" s="870"/>
      <c r="HLD2" s="870"/>
      <c r="HLE2" s="870"/>
      <c r="HLF2" s="870"/>
      <c r="HLG2" s="870"/>
      <c r="HLH2" s="870"/>
      <c r="HLI2" s="870"/>
      <c r="HLJ2" s="870"/>
      <c r="HLK2" s="870"/>
      <c r="HLL2" s="870"/>
      <c r="HLM2" s="870"/>
      <c r="HLN2" s="870"/>
      <c r="HLO2" s="870"/>
      <c r="HLP2" s="870"/>
      <c r="HLQ2" s="870"/>
      <c r="HLR2" s="870"/>
      <c r="HLS2" s="870"/>
      <c r="HLT2" s="870"/>
      <c r="HLU2" s="870"/>
      <c r="HLV2" s="870"/>
      <c r="HLW2" s="870"/>
      <c r="HLX2" s="870"/>
      <c r="HLY2" s="870"/>
      <c r="HLZ2" s="870"/>
      <c r="HMA2" s="870"/>
      <c r="HMB2" s="870"/>
      <c r="HMC2" s="870"/>
      <c r="HMD2" s="870"/>
      <c r="HME2" s="870"/>
      <c r="HMF2" s="870"/>
      <c r="HMG2" s="870"/>
      <c r="HMH2" s="870"/>
      <c r="HMI2" s="870"/>
      <c r="HMJ2" s="870"/>
      <c r="HMK2" s="870"/>
      <c r="HML2" s="870"/>
      <c r="HMM2" s="870"/>
      <c r="HMN2" s="870"/>
      <c r="HMO2" s="870"/>
      <c r="HMP2" s="870"/>
      <c r="HMQ2" s="870"/>
      <c r="HMR2" s="870"/>
      <c r="HMS2" s="870"/>
      <c r="HMT2" s="870"/>
      <c r="HMU2" s="870"/>
      <c r="HMV2" s="870"/>
      <c r="HMW2" s="870"/>
      <c r="HMX2" s="870"/>
      <c r="HMY2" s="870"/>
      <c r="HMZ2" s="870"/>
      <c r="HNA2" s="870"/>
      <c r="HNB2" s="870"/>
      <c r="HNC2" s="870"/>
      <c r="HND2" s="870"/>
      <c r="HNE2" s="870"/>
      <c r="HNF2" s="870"/>
      <c r="HNG2" s="870"/>
      <c r="HNH2" s="870"/>
      <c r="HNI2" s="870"/>
      <c r="HNJ2" s="870"/>
      <c r="HNK2" s="870"/>
      <c r="HNL2" s="870"/>
      <c r="HNM2" s="870"/>
      <c r="HNN2" s="870"/>
      <c r="HNO2" s="870"/>
      <c r="HNP2" s="870"/>
      <c r="HNQ2" s="870"/>
      <c r="HNR2" s="870"/>
      <c r="HNS2" s="870"/>
      <c r="HNT2" s="870"/>
      <c r="HNU2" s="870"/>
      <c r="HNV2" s="870"/>
      <c r="HNW2" s="870"/>
      <c r="HNX2" s="870"/>
      <c r="HNY2" s="870"/>
      <c r="HNZ2" s="870"/>
      <c r="HOA2" s="870"/>
      <c r="HOB2" s="870"/>
      <c r="HOC2" s="870"/>
      <c r="HOD2" s="870"/>
      <c r="HOE2" s="870"/>
      <c r="HOF2" s="870"/>
      <c r="HOG2" s="870"/>
      <c r="HOH2" s="870"/>
      <c r="HOI2" s="870"/>
      <c r="HOJ2" s="870"/>
      <c r="HOK2" s="870"/>
      <c r="HOL2" s="870"/>
      <c r="HOM2" s="870"/>
      <c r="HON2" s="870"/>
      <c r="HOO2" s="870"/>
      <c r="HOP2" s="870"/>
      <c r="HOQ2" s="870"/>
      <c r="HOR2" s="870"/>
      <c r="HOS2" s="870"/>
      <c r="HOT2" s="870"/>
      <c r="HOU2" s="870"/>
      <c r="HOV2" s="870"/>
      <c r="HOW2" s="870"/>
      <c r="HOX2" s="870"/>
      <c r="HOY2" s="870"/>
      <c r="HOZ2" s="870"/>
      <c r="HPA2" s="870"/>
      <c r="HPB2" s="870"/>
      <c r="HPC2" s="870"/>
      <c r="HPD2" s="870"/>
      <c r="HPE2" s="870"/>
      <c r="HPF2" s="870"/>
      <c r="HPG2" s="870"/>
      <c r="HPH2" s="870"/>
      <c r="HPI2" s="870"/>
      <c r="HPJ2" s="870"/>
      <c r="HPK2" s="870"/>
      <c r="HPL2" s="870"/>
      <c r="HPM2" s="870"/>
      <c r="HPN2" s="870"/>
      <c r="HPO2" s="870"/>
      <c r="HPP2" s="870"/>
      <c r="HPQ2" s="870"/>
      <c r="HPR2" s="870"/>
      <c r="HPS2" s="870"/>
      <c r="HPT2" s="870"/>
      <c r="HPU2" s="870"/>
      <c r="HPV2" s="870"/>
      <c r="HPW2" s="870"/>
      <c r="HPX2" s="870"/>
      <c r="HPY2" s="870"/>
      <c r="HPZ2" s="870"/>
      <c r="HQA2" s="870"/>
      <c r="HQB2" s="870"/>
      <c r="HQC2" s="870"/>
      <c r="HQD2" s="870"/>
      <c r="HQE2" s="870"/>
      <c r="HQF2" s="870"/>
      <c r="HQG2" s="870"/>
      <c r="HQH2" s="870"/>
      <c r="HQI2" s="870"/>
      <c r="HQJ2" s="870"/>
      <c r="HQK2" s="870"/>
      <c r="HQL2" s="870"/>
      <c r="HQM2" s="870"/>
      <c r="HQN2" s="870"/>
      <c r="HQO2" s="870"/>
      <c r="HQP2" s="870"/>
      <c r="HQQ2" s="870"/>
      <c r="HQR2" s="870"/>
      <c r="HQS2" s="870"/>
      <c r="HQT2" s="870"/>
      <c r="HQU2" s="870"/>
      <c r="HQV2" s="870"/>
      <c r="HQW2" s="870"/>
      <c r="HQX2" s="870"/>
      <c r="HQY2" s="870"/>
      <c r="HQZ2" s="870"/>
      <c r="HRA2" s="870"/>
      <c r="HRB2" s="870"/>
      <c r="HRC2" s="870"/>
      <c r="HRD2" s="870"/>
      <c r="HRE2" s="870"/>
      <c r="HRF2" s="870"/>
      <c r="HRG2" s="870"/>
      <c r="HRH2" s="870"/>
      <c r="HRI2" s="870"/>
      <c r="HRJ2" s="870"/>
      <c r="HRK2" s="870"/>
      <c r="HRL2" s="870"/>
      <c r="HRM2" s="870"/>
      <c r="HRN2" s="870"/>
      <c r="HRO2" s="870"/>
      <c r="HRP2" s="870"/>
      <c r="HRQ2" s="870"/>
      <c r="HRR2" s="870"/>
      <c r="HRS2" s="870"/>
      <c r="HRT2" s="870"/>
      <c r="HRU2" s="870"/>
      <c r="HRV2" s="870"/>
      <c r="HRW2" s="870"/>
      <c r="HRX2" s="870"/>
      <c r="HRY2" s="870"/>
      <c r="HRZ2" s="870"/>
      <c r="HSA2" s="870"/>
      <c r="HSB2" s="870"/>
      <c r="HSC2" s="870"/>
      <c r="HSD2" s="870"/>
      <c r="HSE2" s="870"/>
      <c r="HSF2" s="870"/>
      <c r="HSG2" s="870"/>
      <c r="HSH2" s="870"/>
      <c r="HSI2" s="870"/>
      <c r="HSJ2" s="870"/>
      <c r="HSK2" s="870"/>
      <c r="HSL2" s="870"/>
      <c r="HSM2" s="870"/>
      <c r="HSN2" s="870"/>
      <c r="HSO2" s="870"/>
      <c r="HSP2" s="870"/>
      <c r="HSQ2" s="870"/>
      <c r="HSR2" s="870"/>
      <c r="HSS2" s="870"/>
      <c r="HST2" s="870"/>
      <c r="HSU2" s="870"/>
      <c r="HSV2" s="870"/>
      <c r="HSW2" s="870"/>
      <c r="HSX2" s="870"/>
      <c r="HSY2" s="870"/>
      <c r="HSZ2" s="870"/>
      <c r="HTA2" s="870"/>
      <c r="HTB2" s="870"/>
      <c r="HTC2" s="870"/>
      <c r="HTD2" s="870"/>
      <c r="HTE2" s="870"/>
      <c r="HTF2" s="870"/>
      <c r="HTG2" s="870"/>
      <c r="HTH2" s="870"/>
      <c r="HTI2" s="870"/>
      <c r="HTJ2" s="870"/>
      <c r="HTK2" s="870"/>
      <c r="HTL2" s="870"/>
      <c r="HTM2" s="870"/>
      <c r="HTN2" s="870"/>
      <c r="HTO2" s="870"/>
      <c r="HTP2" s="870"/>
      <c r="HTQ2" s="870"/>
      <c r="HTR2" s="870"/>
      <c r="HTS2" s="870"/>
      <c r="HTT2" s="870"/>
      <c r="HTU2" s="870"/>
      <c r="HTV2" s="870"/>
      <c r="HTW2" s="870"/>
      <c r="HTX2" s="870"/>
      <c r="HTY2" s="870"/>
      <c r="HTZ2" s="870"/>
      <c r="HUA2" s="870"/>
      <c r="HUB2" s="870"/>
      <c r="HUC2" s="870"/>
      <c r="HUD2" s="870"/>
      <c r="HUE2" s="870"/>
      <c r="HUF2" s="870"/>
      <c r="HUG2" s="870"/>
      <c r="HUH2" s="870"/>
      <c r="HUI2" s="870"/>
      <c r="HUJ2" s="870"/>
      <c r="HUK2" s="870"/>
      <c r="HUL2" s="870"/>
      <c r="HUM2" s="870"/>
      <c r="HUN2" s="870"/>
      <c r="HUO2" s="870"/>
      <c r="HUP2" s="870"/>
      <c r="HUQ2" s="870"/>
      <c r="HUR2" s="870"/>
      <c r="HUS2" s="870"/>
      <c r="HUT2" s="870"/>
      <c r="HUU2" s="870"/>
      <c r="HUV2" s="870"/>
      <c r="HUW2" s="870"/>
      <c r="HUX2" s="870"/>
      <c r="HUY2" s="870"/>
      <c r="HUZ2" s="870"/>
      <c r="HVA2" s="870"/>
      <c r="HVB2" s="870"/>
      <c r="HVC2" s="870"/>
      <c r="HVD2" s="870"/>
      <c r="HVE2" s="870"/>
      <c r="HVF2" s="870"/>
      <c r="HVG2" s="870"/>
      <c r="HVH2" s="870"/>
      <c r="HVI2" s="870"/>
      <c r="HVJ2" s="870"/>
      <c r="HVK2" s="870"/>
      <c r="HVL2" s="870"/>
      <c r="HVM2" s="870"/>
      <c r="HVN2" s="870"/>
      <c r="HVO2" s="870"/>
      <c r="HVP2" s="870"/>
      <c r="HVQ2" s="870"/>
      <c r="HVR2" s="870"/>
      <c r="HVS2" s="870"/>
      <c r="HVT2" s="870"/>
      <c r="HVU2" s="870"/>
      <c r="HVV2" s="870"/>
      <c r="HVW2" s="870"/>
      <c r="HVX2" s="870"/>
      <c r="HVY2" s="870"/>
      <c r="HVZ2" s="870"/>
      <c r="HWA2" s="870"/>
      <c r="HWB2" s="870"/>
      <c r="HWC2" s="870"/>
      <c r="HWD2" s="870"/>
      <c r="HWE2" s="870"/>
      <c r="HWF2" s="870"/>
      <c r="HWG2" s="870"/>
      <c r="HWH2" s="870"/>
      <c r="HWI2" s="870"/>
      <c r="HWJ2" s="870"/>
      <c r="HWK2" s="870"/>
      <c r="HWL2" s="870"/>
      <c r="HWM2" s="870"/>
      <c r="HWN2" s="870"/>
      <c r="HWO2" s="870"/>
      <c r="HWP2" s="870"/>
      <c r="HWQ2" s="870"/>
      <c r="HWR2" s="870"/>
      <c r="HWS2" s="870"/>
      <c r="HWT2" s="870"/>
      <c r="HWU2" s="870"/>
      <c r="HWV2" s="870"/>
      <c r="HWW2" s="870"/>
      <c r="HWX2" s="870"/>
      <c r="HWY2" s="870"/>
      <c r="HWZ2" s="870"/>
      <c r="HXA2" s="870"/>
      <c r="HXB2" s="870"/>
      <c r="HXC2" s="870"/>
      <c r="HXD2" s="870"/>
      <c r="HXE2" s="870"/>
      <c r="HXF2" s="870"/>
      <c r="HXG2" s="870"/>
      <c r="HXH2" s="870"/>
      <c r="HXI2" s="870"/>
      <c r="HXJ2" s="870"/>
      <c r="HXK2" s="870"/>
      <c r="HXL2" s="870"/>
      <c r="HXM2" s="870"/>
      <c r="HXN2" s="870"/>
      <c r="HXO2" s="870"/>
      <c r="HXP2" s="870"/>
      <c r="HXQ2" s="870"/>
      <c r="HXR2" s="870"/>
      <c r="HXS2" s="870"/>
      <c r="HXT2" s="870"/>
      <c r="HXU2" s="870"/>
      <c r="HXV2" s="870"/>
      <c r="HXW2" s="870"/>
      <c r="HXX2" s="870"/>
      <c r="HXY2" s="870"/>
      <c r="HXZ2" s="870"/>
      <c r="HYA2" s="870"/>
      <c r="HYB2" s="870"/>
      <c r="HYC2" s="870"/>
      <c r="HYD2" s="870"/>
      <c r="HYE2" s="870"/>
      <c r="HYF2" s="870"/>
      <c r="HYG2" s="870"/>
      <c r="HYH2" s="870"/>
      <c r="HYI2" s="870"/>
      <c r="HYJ2" s="870"/>
      <c r="HYK2" s="870"/>
      <c r="HYL2" s="870"/>
      <c r="HYM2" s="870"/>
      <c r="HYN2" s="870"/>
      <c r="HYO2" s="870"/>
      <c r="HYP2" s="870"/>
      <c r="HYQ2" s="870"/>
      <c r="HYR2" s="870"/>
      <c r="HYS2" s="870"/>
      <c r="HYT2" s="870"/>
      <c r="HYU2" s="870"/>
      <c r="HYV2" s="870"/>
      <c r="HYW2" s="870"/>
      <c r="HYX2" s="870"/>
      <c r="HYY2" s="870"/>
      <c r="HYZ2" s="870"/>
      <c r="HZA2" s="870"/>
      <c r="HZB2" s="870"/>
      <c r="HZC2" s="870"/>
      <c r="HZD2" s="870"/>
      <c r="HZE2" s="870"/>
      <c r="HZF2" s="870"/>
      <c r="HZG2" s="870"/>
      <c r="HZH2" s="870"/>
      <c r="HZI2" s="870"/>
      <c r="HZJ2" s="870"/>
      <c r="HZK2" s="870"/>
      <c r="HZL2" s="870"/>
      <c r="HZM2" s="870"/>
      <c r="HZN2" s="870"/>
      <c r="HZO2" s="870"/>
      <c r="HZP2" s="870"/>
      <c r="HZQ2" s="870"/>
      <c r="HZR2" s="870"/>
      <c r="HZS2" s="870"/>
      <c r="HZT2" s="870"/>
      <c r="HZU2" s="870"/>
      <c r="HZV2" s="870"/>
      <c r="HZW2" s="870"/>
      <c r="HZX2" s="870"/>
      <c r="HZY2" s="870"/>
      <c r="HZZ2" s="870"/>
      <c r="IAA2" s="870"/>
      <c r="IAB2" s="870"/>
      <c r="IAC2" s="870"/>
      <c r="IAD2" s="870"/>
      <c r="IAE2" s="870"/>
      <c r="IAF2" s="870"/>
      <c r="IAG2" s="870"/>
      <c r="IAH2" s="870"/>
      <c r="IAI2" s="870"/>
      <c r="IAJ2" s="870"/>
      <c r="IAK2" s="870"/>
      <c r="IAL2" s="870"/>
      <c r="IAM2" s="870"/>
      <c r="IAN2" s="870"/>
      <c r="IAO2" s="870"/>
      <c r="IAP2" s="870"/>
      <c r="IAQ2" s="870"/>
      <c r="IAR2" s="870"/>
      <c r="IAS2" s="870"/>
      <c r="IAT2" s="870"/>
      <c r="IAU2" s="870"/>
      <c r="IAV2" s="870"/>
      <c r="IAW2" s="870"/>
      <c r="IAX2" s="870"/>
      <c r="IAY2" s="870"/>
      <c r="IAZ2" s="870"/>
      <c r="IBA2" s="870"/>
      <c r="IBB2" s="870"/>
      <c r="IBC2" s="870"/>
      <c r="IBD2" s="870"/>
      <c r="IBE2" s="870"/>
      <c r="IBF2" s="870"/>
      <c r="IBG2" s="870"/>
      <c r="IBH2" s="870"/>
      <c r="IBI2" s="870"/>
      <c r="IBJ2" s="870"/>
      <c r="IBK2" s="870"/>
      <c r="IBL2" s="870"/>
      <c r="IBM2" s="870"/>
      <c r="IBN2" s="870"/>
      <c r="IBO2" s="870"/>
      <c r="IBP2" s="870"/>
      <c r="IBQ2" s="870"/>
      <c r="IBR2" s="870"/>
      <c r="IBS2" s="870"/>
      <c r="IBT2" s="870"/>
      <c r="IBU2" s="870"/>
      <c r="IBV2" s="870"/>
      <c r="IBW2" s="870"/>
      <c r="IBX2" s="870"/>
      <c r="IBY2" s="870"/>
      <c r="IBZ2" s="870"/>
      <c r="ICA2" s="870"/>
      <c r="ICB2" s="870"/>
      <c r="ICC2" s="870"/>
      <c r="ICD2" s="870"/>
      <c r="ICE2" s="870"/>
      <c r="ICF2" s="870"/>
      <c r="ICG2" s="870"/>
      <c r="ICH2" s="870"/>
      <c r="ICI2" s="870"/>
      <c r="ICJ2" s="870"/>
      <c r="ICK2" s="870"/>
      <c r="ICL2" s="870"/>
      <c r="ICM2" s="870"/>
      <c r="ICN2" s="870"/>
      <c r="ICO2" s="870"/>
      <c r="ICP2" s="870"/>
      <c r="ICQ2" s="870"/>
      <c r="ICR2" s="870"/>
      <c r="ICS2" s="870"/>
      <c r="ICT2" s="870"/>
      <c r="ICU2" s="870"/>
      <c r="ICV2" s="870"/>
      <c r="ICW2" s="870"/>
      <c r="ICX2" s="870"/>
      <c r="ICY2" s="870"/>
      <c r="ICZ2" s="870"/>
      <c r="IDA2" s="870"/>
      <c r="IDB2" s="870"/>
      <c r="IDC2" s="870"/>
      <c r="IDD2" s="870"/>
      <c r="IDE2" s="870"/>
      <c r="IDF2" s="870"/>
      <c r="IDG2" s="870"/>
      <c r="IDH2" s="870"/>
      <c r="IDI2" s="870"/>
      <c r="IDJ2" s="870"/>
      <c r="IDK2" s="870"/>
      <c r="IDL2" s="870"/>
      <c r="IDM2" s="870"/>
      <c r="IDN2" s="870"/>
      <c r="IDO2" s="870"/>
      <c r="IDP2" s="870"/>
      <c r="IDQ2" s="870"/>
      <c r="IDR2" s="870"/>
      <c r="IDS2" s="870"/>
      <c r="IDT2" s="870"/>
      <c r="IDU2" s="870"/>
      <c r="IDV2" s="870"/>
      <c r="IDW2" s="870"/>
      <c r="IDX2" s="870"/>
      <c r="IDY2" s="870"/>
      <c r="IDZ2" s="870"/>
      <c r="IEA2" s="870"/>
      <c r="IEB2" s="870"/>
      <c r="IEC2" s="870"/>
      <c r="IED2" s="870"/>
      <c r="IEE2" s="870"/>
      <c r="IEF2" s="870"/>
      <c r="IEG2" s="870"/>
      <c r="IEH2" s="870"/>
      <c r="IEI2" s="870"/>
      <c r="IEJ2" s="870"/>
      <c r="IEK2" s="870"/>
      <c r="IEL2" s="870"/>
      <c r="IEM2" s="870"/>
      <c r="IEN2" s="870"/>
      <c r="IEO2" s="870"/>
      <c r="IEP2" s="870"/>
      <c r="IEQ2" s="870"/>
      <c r="IER2" s="870"/>
      <c r="IES2" s="870"/>
      <c r="IET2" s="870"/>
      <c r="IEU2" s="870"/>
      <c r="IEV2" s="870"/>
      <c r="IEW2" s="870"/>
      <c r="IEX2" s="870"/>
      <c r="IEY2" s="870"/>
      <c r="IEZ2" s="870"/>
      <c r="IFA2" s="870"/>
      <c r="IFB2" s="870"/>
      <c r="IFC2" s="870"/>
      <c r="IFD2" s="870"/>
      <c r="IFE2" s="870"/>
      <c r="IFF2" s="870"/>
      <c r="IFG2" s="870"/>
      <c r="IFH2" s="870"/>
      <c r="IFI2" s="870"/>
      <c r="IFJ2" s="870"/>
      <c r="IFK2" s="870"/>
      <c r="IFL2" s="870"/>
      <c r="IFM2" s="870"/>
      <c r="IFN2" s="870"/>
      <c r="IFO2" s="870"/>
      <c r="IFP2" s="870"/>
      <c r="IFQ2" s="870"/>
      <c r="IFR2" s="870"/>
      <c r="IFS2" s="870"/>
      <c r="IFT2" s="870"/>
      <c r="IFU2" s="870"/>
      <c r="IFV2" s="870"/>
      <c r="IFW2" s="870"/>
      <c r="IFX2" s="870"/>
      <c r="IFY2" s="870"/>
      <c r="IFZ2" s="870"/>
      <c r="IGA2" s="870"/>
      <c r="IGB2" s="870"/>
      <c r="IGC2" s="870"/>
      <c r="IGD2" s="870"/>
      <c r="IGE2" s="870"/>
      <c r="IGF2" s="870"/>
      <c r="IGG2" s="870"/>
      <c r="IGH2" s="870"/>
      <c r="IGI2" s="870"/>
      <c r="IGJ2" s="870"/>
      <c r="IGK2" s="870"/>
      <c r="IGL2" s="870"/>
      <c r="IGM2" s="870"/>
      <c r="IGN2" s="870"/>
      <c r="IGO2" s="870"/>
      <c r="IGP2" s="870"/>
      <c r="IGQ2" s="870"/>
      <c r="IGR2" s="870"/>
      <c r="IGS2" s="870"/>
      <c r="IGT2" s="870"/>
      <c r="IGU2" s="870"/>
      <c r="IGV2" s="870"/>
      <c r="IGW2" s="870"/>
      <c r="IGX2" s="870"/>
      <c r="IGY2" s="870"/>
      <c r="IGZ2" s="870"/>
      <c r="IHA2" s="870"/>
      <c r="IHB2" s="870"/>
      <c r="IHC2" s="870"/>
      <c r="IHD2" s="870"/>
      <c r="IHE2" s="870"/>
      <c r="IHF2" s="870"/>
      <c r="IHG2" s="870"/>
      <c r="IHH2" s="870"/>
      <c r="IHI2" s="870"/>
      <c r="IHJ2" s="870"/>
      <c r="IHK2" s="870"/>
      <c r="IHL2" s="870"/>
      <c r="IHM2" s="870"/>
      <c r="IHN2" s="870"/>
      <c r="IHO2" s="870"/>
      <c r="IHP2" s="870"/>
      <c r="IHQ2" s="870"/>
      <c r="IHR2" s="870"/>
      <c r="IHS2" s="870"/>
      <c r="IHT2" s="870"/>
      <c r="IHU2" s="870"/>
      <c r="IHV2" s="870"/>
      <c r="IHW2" s="870"/>
      <c r="IHX2" s="870"/>
      <c r="IHY2" s="870"/>
      <c r="IHZ2" s="870"/>
      <c r="IIA2" s="870"/>
      <c r="IIB2" s="870"/>
      <c r="IIC2" s="870"/>
      <c r="IID2" s="870"/>
      <c r="IIE2" s="870"/>
      <c r="IIF2" s="870"/>
      <c r="IIG2" s="870"/>
      <c r="IIH2" s="870"/>
      <c r="III2" s="870"/>
      <c r="IIJ2" s="870"/>
      <c r="IIK2" s="870"/>
      <c r="IIL2" s="870"/>
      <c r="IIM2" s="870"/>
      <c r="IIN2" s="870"/>
      <c r="IIO2" s="870"/>
      <c r="IIP2" s="870"/>
      <c r="IIQ2" s="870"/>
      <c r="IIR2" s="870"/>
      <c r="IIS2" s="870"/>
      <c r="IIT2" s="870"/>
      <c r="IIU2" s="870"/>
      <c r="IIV2" s="870"/>
      <c r="IIW2" s="870"/>
      <c r="IIX2" s="870"/>
      <c r="IIY2" s="870"/>
      <c r="IIZ2" s="870"/>
      <c r="IJA2" s="870"/>
      <c r="IJB2" s="870"/>
      <c r="IJC2" s="870"/>
      <c r="IJD2" s="870"/>
      <c r="IJE2" s="870"/>
      <c r="IJF2" s="870"/>
      <c r="IJG2" s="870"/>
      <c r="IJH2" s="870"/>
      <c r="IJI2" s="870"/>
      <c r="IJJ2" s="870"/>
      <c r="IJK2" s="870"/>
      <c r="IJL2" s="870"/>
      <c r="IJM2" s="870"/>
      <c r="IJN2" s="870"/>
      <c r="IJO2" s="870"/>
      <c r="IJP2" s="870"/>
      <c r="IJQ2" s="870"/>
      <c r="IJR2" s="870"/>
      <c r="IJS2" s="870"/>
      <c r="IJT2" s="870"/>
      <c r="IJU2" s="870"/>
      <c r="IJV2" s="870"/>
      <c r="IJW2" s="870"/>
      <c r="IJX2" s="870"/>
      <c r="IJY2" s="870"/>
      <c r="IJZ2" s="870"/>
      <c r="IKA2" s="870"/>
      <c r="IKB2" s="870"/>
      <c r="IKC2" s="870"/>
      <c r="IKD2" s="870"/>
      <c r="IKE2" s="870"/>
      <c r="IKF2" s="870"/>
      <c r="IKG2" s="870"/>
      <c r="IKH2" s="870"/>
      <c r="IKI2" s="870"/>
      <c r="IKJ2" s="870"/>
      <c r="IKK2" s="870"/>
      <c r="IKL2" s="870"/>
      <c r="IKM2" s="870"/>
      <c r="IKN2" s="870"/>
      <c r="IKO2" s="870"/>
      <c r="IKP2" s="870"/>
      <c r="IKQ2" s="870"/>
      <c r="IKR2" s="870"/>
      <c r="IKS2" s="870"/>
      <c r="IKT2" s="870"/>
      <c r="IKU2" s="870"/>
      <c r="IKV2" s="870"/>
      <c r="IKW2" s="870"/>
      <c r="IKX2" s="870"/>
      <c r="IKY2" s="870"/>
      <c r="IKZ2" s="870"/>
      <c r="ILA2" s="870"/>
      <c r="ILB2" s="870"/>
      <c r="ILC2" s="870"/>
      <c r="ILD2" s="870"/>
      <c r="ILE2" s="870"/>
      <c r="ILF2" s="870"/>
      <c r="ILG2" s="870"/>
      <c r="ILH2" s="870"/>
      <c r="ILI2" s="870"/>
      <c r="ILJ2" s="870"/>
      <c r="ILK2" s="870"/>
      <c r="ILL2" s="870"/>
      <c r="ILM2" s="870"/>
      <c r="ILN2" s="870"/>
      <c r="ILO2" s="870"/>
      <c r="ILP2" s="870"/>
      <c r="ILQ2" s="870"/>
      <c r="ILR2" s="870"/>
      <c r="ILS2" s="870"/>
      <c r="ILT2" s="870"/>
      <c r="ILU2" s="870"/>
      <c r="ILV2" s="870"/>
      <c r="ILW2" s="870"/>
      <c r="ILX2" s="870"/>
      <c r="ILY2" s="870"/>
      <c r="ILZ2" s="870"/>
      <c r="IMA2" s="870"/>
      <c r="IMB2" s="870"/>
      <c r="IMC2" s="870"/>
      <c r="IMD2" s="870"/>
      <c r="IME2" s="870"/>
      <c r="IMF2" s="870"/>
      <c r="IMG2" s="870"/>
      <c r="IMH2" s="870"/>
      <c r="IMI2" s="870"/>
      <c r="IMJ2" s="870"/>
      <c r="IMK2" s="870"/>
      <c r="IML2" s="870"/>
      <c r="IMM2" s="870"/>
      <c r="IMN2" s="870"/>
      <c r="IMO2" s="870"/>
      <c r="IMP2" s="870"/>
      <c r="IMQ2" s="870"/>
      <c r="IMR2" s="870"/>
      <c r="IMS2" s="870"/>
      <c r="IMT2" s="870"/>
      <c r="IMU2" s="870"/>
      <c r="IMV2" s="870"/>
      <c r="IMW2" s="870"/>
      <c r="IMX2" s="870"/>
      <c r="IMY2" s="870"/>
      <c r="IMZ2" s="870"/>
      <c r="INA2" s="870"/>
      <c r="INB2" s="870"/>
      <c r="INC2" s="870"/>
      <c r="IND2" s="870"/>
      <c r="INE2" s="870"/>
      <c r="INF2" s="870"/>
      <c r="ING2" s="870"/>
      <c r="INH2" s="870"/>
      <c r="INI2" s="870"/>
      <c r="INJ2" s="870"/>
      <c r="INK2" s="870"/>
      <c r="INL2" s="870"/>
      <c r="INM2" s="870"/>
      <c r="INN2" s="870"/>
      <c r="INO2" s="870"/>
      <c r="INP2" s="870"/>
      <c r="INQ2" s="870"/>
      <c r="INR2" s="870"/>
      <c r="INS2" s="870"/>
      <c r="INT2" s="870"/>
      <c r="INU2" s="870"/>
      <c r="INV2" s="870"/>
      <c r="INW2" s="870"/>
      <c r="INX2" s="870"/>
      <c r="INY2" s="870"/>
      <c r="INZ2" s="870"/>
      <c r="IOA2" s="870"/>
      <c r="IOB2" s="870"/>
      <c r="IOC2" s="870"/>
      <c r="IOD2" s="870"/>
      <c r="IOE2" s="870"/>
      <c r="IOF2" s="870"/>
      <c r="IOG2" s="870"/>
      <c r="IOH2" s="870"/>
      <c r="IOI2" s="870"/>
      <c r="IOJ2" s="870"/>
      <c r="IOK2" s="870"/>
      <c r="IOL2" s="870"/>
      <c r="IOM2" s="870"/>
      <c r="ION2" s="870"/>
      <c r="IOO2" s="870"/>
      <c r="IOP2" s="870"/>
      <c r="IOQ2" s="870"/>
      <c r="IOR2" s="870"/>
      <c r="IOS2" s="870"/>
      <c r="IOT2" s="870"/>
      <c r="IOU2" s="870"/>
      <c r="IOV2" s="870"/>
      <c r="IOW2" s="870"/>
      <c r="IOX2" s="870"/>
      <c r="IOY2" s="870"/>
      <c r="IOZ2" s="870"/>
      <c r="IPA2" s="870"/>
      <c r="IPB2" s="870"/>
      <c r="IPC2" s="870"/>
      <c r="IPD2" s="870"/>
      <c r="IPE2" s="870"/>
      <c r="IPF2" s="870"/>
      <c r="IPG2" s="870"/>
      <c r="IPH2" s="870"/>
      <c r="IPI2" s="870"/>
      <c r="IPJ2" s="870"/>
      <c r="IPK2" s="870"/>
      <c r="IPL2" s="870"/>
      <c r="IPM2" s="870"/>
      <c r="IPN2" s="870"/>
      <c r="IPO2" s="870"/>
      <c r="IPP2" s="870"/>
      <c r="IPQ2" s="870"/>
      <c r="IPR2" s="870"/>
      <c r="IPS2" s="870"/>
      <c r="IPT2" s="870"/>
      <c r="IPU2" s="870"/>
      <c r="IPV2" s="870"/>
      <c r="IPW2" s="870"/>
      <c r="IPX2" s="870"/>
      <c r="IPY2" s="870"/>
      <c r="IPZ2" s="870"/>
      <c r="IQA2" s="870"/>
      <c r="IQB2" s="870"/>
      <c r="IQC2" s="870"/>
      <c r="IQD2" s="870"/>
      <c r="IQE2" s="870"/>
      <c r="IQF2" s="870"/>
      <c r="IQG2" s="870"/>
      <c r="IQH2" s="870"/>
      <c r="IQI2" s="870"/>
      <c r="IQJ2" s="870"/>
      <c r="IQK2" s="870"/>
      <c r="IQL2" s="870"/>
      <c r="IQM2" s="870"/>
      <c r="IQN2" s="870"/>
      <c r="IQO2" s="870"/>
      <c r="IQP2" s="870"/>
      <c r="IQQ2" s="870"/>
      <c r="IQR2" s="870"/>
      <c r="IQS2" s="870"/>
      <c r="IQT2" s="870"/>
      <c r="IQU2" s="870"/>
      <c r="IQV2" s="870"/>
      <c r="IQW2" s="870"/>
      <c r="IQX2" s="870"/>
      <c r="IQY2" s="870"/>
      <c r="IQZ2" s="870"/>
      <c r="IRA2" s="870"/>
      <c r="IRB2" s="870"/>
      <c r="IRC2" s="870"/>
      <c r="IRD2" s="870"/>
      <c r="IRE2" s="870"/>
      <c r="IRF2" s="870"/>
      <c r="IRG2" s="870"/>
      <c r="IRH2" s="870"/>
      <c r="IRI2" s="870"/>
      <c r="IRJ2" s="870"/>
      <c r="IRK2" s="870"/>
      <c r="IRL2" s="870"/>
      <c r="IRM2" s="870"/>
      <c r="IRN2" s="870"/>
      <c r="IRO2" s="870"/>
      <c r="IRP2" s="870"/>
      <c r="IRQ2" s="870"/>
      <c r="IRR2" s="870"/>
      <c r="IRS2" s="870"/>
      <c r="IRT2" s="870"/>
      <c r="IRU2" s="870"/>
      <c r="IRV2" s="870"/>
      <c r="IRW2" s="870"/>
      <c r="IRX2" s="870"/>
      <c r="IRY2" s="870"/>
      <c r="IRZ2" s="870"/>
      <c r="ISA2" s="870"/>
      <c r="ISB2" s="870"/>
      <c r="ISC2" s="870"/>
      <c r="ISD2" s="870"/>
      <c r="ISE2" s="870"/>
      <c r="ISF2" s="870"/>
      <c r="ISG2" s="870"/>
      <c r="ISH2" s="870"/>
      <c r="ISI2" s="870"/>
      <c r="ISJ2" s="870"/>
      <c r="ISK2" s="870"/>
      <c r="ISL2" s="870"/>
      <c r="ISM2" s="870"/>
      <c r="ISN2" s="870"/>
      <c r="ISO2" s="870"/>
      <c r="ISP2" s="870"/>
      <c r="ISQ2" s="870"/>
      <c r="ISR2" s="870"/>
      <c r="ISS2" s="870"/>
      <c r="IST2" s="870"/>
      <c r="ISU2" s="870"/>
      <c r="ISV2" s="870"/>
      <c r="ISW2" s="870"/>
      <c r="ISX2" s="870"/>
      <c r="ISY2" s="870"/>
      <c r="ISZ2" s="870"/>
      <c r="ITA2" s="870"/>
      <c r="ITB2" s="870"/>
      <c r="ITC2" s="870"/>
      <c r="ITD2" s="870"/>
      <c r="ITE2" s="870"/>
      <c r="ITF2" s="870"/>
      <c r="ITG2" s="870"/>
      <c r="ITH2" s="870"/>
      <c r="ITI2" s="870"/>
      <c r="ITJ2" s="870"/>
      <c r="ITK2" s="870"/>
      <c r="ITL2" s="870"/>
      <c r="ITM2" s="870"/>
      <c r="ITN2" s="870"/>
      <c r="ITO2" s="870"/>
      <c r="ITP2" s="870"/>
      <c r="ITQ2" s="870"/>
      <c r="ITR2" s="870"/>
      <c r="ITS2" s="870"/>
      <c r="ITT2" s="870"/>
      <c r="ITU2" s="870"/>
      <c r="ITV2" s="870"/>
      <c r="ITW2" s="870"/>
      <c r="ITX2" s="870"/>
      <c r="ITY2" s="870"/>
      <c r="ITZ2" s="870"/>
      <c r="IUA2" s="870"/>
      <c r="IUB2" s="870"/>
      <c r="IUC2" s="870"/>
      <c r="IUD2" s="870"/>
      <c r="IUE2" s="870"/>
      <c r="IUF2" s="870"/>
      <c r="IUG2" s="870"/>
      <c r="IUH2" s="870"/>
      <c r="IUI2" s="870"/>
      <c r="IUJ2" s="870"/>
      <c r="IUK2" s="870"/>
      <c r="IUL2" s="870"/>
      <c r="IUM2" s="870"/>
      <c r="IUN2" s="870"/>
      <c r="IUO2" s="870"/>
      <c r="IUP2" s="870"/>
      <c r="IUQ2" s="870"/>
      <c r="IUR2" s="870"/>
      <c r="IUS2" s="870"/>
      <c r="IUT2" s="870"/>
      <c r="IUU2" s="870"/>
      <c r="IUV2" s="870"/>
      <c r="IUW2" s="870"/>
      <c r="IUX2" s="870"/>
      <c r="IUY2" s="870"/>
      <c r="IUZ2" s="870"/>
      <c r="IVA2" s="870"/>
      <c r="IVB2" s="870"/>
      <c r="IVC2" s="870"/>
      <c r="IVD2" s="870"/>
      <c r="IVE2" s="870"/>
      <c r="IVF2" s="870"/>
      <c r="IVG2" s="870"/>
      <c r="IVH2" s="870"/>
      <c r="IVI2" s="870"/>
      <c r="IVJ2" s="870"/>
      <c r="IVK2" s="870"/>
      <c r="IVL2" s="870"/>
      <c r="IVM2" s="870"/>
      <c r="IVN2" s="870"/>
      <c r="IVO2" s="870"/>
      <c r="IVP2" s="870"/>
      <c r="IVQ2" s="870"/>
      <c r="IVR2" s="870"/>
      <c r="IVS2" s="870"/>
      <c r="IVT2" s="870"/>
      <c r="IVU2" s="870"/>
      <c r="IVV2" s="870"/>
      <c r="IVW2" s="870"/>
      <c r="IVX2" s="870"/>
      <c r="IVY2" s="870"/>
      <c r="IVZ2" s="870"/>
      <c r="IWA2" s="870"/>
      <c r="IWB2" s="870"/>
      <c r="IWC2" s="870"/>
      <c r="IWD2" s="870"/>
      <c r="IWE2" s="870"/>
      <c r="IWF2" s="870"/>
      <c r="IWG2" s="870"/>
      <c r="IWH2" s="870"/>
      <c r="IWI2" s="870"/>
      <c r="IWJ2" s="870"/>
      <c r="IWK2" s="870"/>
      <c r="IWL2" s="870"/>
      <c r="IWM2" s="870"/>
      <c r="IWN2" s="870"/>
      <c r="IWO2" s="870"/>
      <c r="IWP2" s="870"/>
      <c r="IWQ2" s="870"/>
      <c r="IWR2" s="870"/>
      <c r="IWS2" s="870"/>
      <c r="IWT2" s="870"/>
      <c r="IWU2" s="870"/>
      <c r="IWV2" s="870"/>
      <c r="IWW2" s="870"/>
      <c r="IWX2" s="870"/>
      <c r="IWY2" s="870"/>
      <c r="IWZ2" s="870"/>
      <c r="IXA2" s="870"/>
      <c r="IXB2" s="870"/>
      <c r="IXC2" s="870"/>
      <c r="IXD2" s="870"/>
      <c r="IXE2" s="870"/>
      <c r="IXF2" s="870"/>
      <c r="IXG2" s="870"/>
      <c r="IXH2" s="870"/>
      <c r="IXI2" s="870"/>
      <c r="IXJ2" s="870"/>
      <c r="IXK2" s="870"/>
      <c r="IXL2" s="870"/>
      <c r="IXM2" s="870"/>
      <c r="IXN2" s="870"/>
      <c r="IXO2" s="870"/>
      <c r="IXP2" s="870"/>
      <c r="IXQ2" s="870"/>
      <c r="IXR2" s="870"/>
      <c r="IXS2" s="870"/>
      <c r="IXT2" s="870"/>
      <c r="IXU2" s="870"/>
      <c r="IXV2" s="870"/>
      <c r="IXW2" s="870"/>
      <c r="IXX2" s="870"/>
      <c r="IXY2" s="870"/>
      <c r="IXZ2" s="870"/>
      <c r="IYA2" s="870"/>
      <c r="IYB2" s="870"/>
      <c r="IYC2" s="870"/>
      <c r="IYD2" s="870"/>
      <c r="IYE2" s="870"/>
      <c r="IYF2" s="870"/>
      <c r="IYG2" s="870"/>
      <c r="IYH2" s="870"/>
      <c r="IYI2" s="870"/>
      <c r="IYJ2" s="870"/>
      <c r="IYK2" s="870"/>
      <c r="IYL2" s="870"/>
      <c r="IYM2" s="870"/>
      <c r="IYN2" s="870"/>
      <c r="IYO2" s="870"/>
      <c r="IYP2" s="870"/>
      <c r="IYQ2" s="870"/>
      <c r="IYR2" s="870"/>
      <c r="IYS2" s="870"/>
      <c r="IYT2" s="870"/>
      <c r="IYU2" s="870"/>
      <c r="IYV2" s="870"/>
      <c r="IYW2" s="870"/>
      <c r="IYX2" s="870"/>
      <c r="IYY2" s="870"/>
      <c r="IYZ2" s="870"/>
      <c r="IZA2" s="870"/>
      <c r="IZB2" s="870"/>
      <c r="IZC2" s="870"/>
      <c r="IZD2" s="870"/>
      <c r="IZE2" s="870"/>
      <c r="IZF2" s="870"/>
      <c r="IZG2" s="870"/>
      <c r="IZH2" s="870"/>
      <c r="IZI2" s="870"/>
      <c r="IZJ2" s="870"/>
      <c r="IZK2" s="870"/>
      <c r="IZL2" s="870"/>
      <c r="IZM2" s="870"/>
      <c r="IZN2" s="870"/>
      <c r="IZO2" s="870"/>
      <c r="IZP2" s="870"/>
      <c r="IZQ2" s="870"/>
      <c r="IZR2" s="870"/>
      <c r="IZS2" s="870"/>
      <c r="IZT2" s="870"/>
      <c r="IZU2" s="870"/>
      <c r="IZV2" s="870"/>
      <c r="IZW2" s="870"/>
      <c r="IZX2" s="870"/>
      <c r="IZY2" s="870"/>
      <c r="IZZ2" s="870"/>
      <c r="JAA2" s="870"/>
      <c r="JAB2" s="870"/>
      <c r="JAC2" s="870"/>
      <c r="JAD2" s="870"/>
      <c r="JAE2" s="870"/>
      <c r="JAF2" s="870"/>
      <c r="JAG2" s="870"/>
      <c r="JAH2" s="870"/>
      <c r="JAI2" s="870"/>
      <c r="JAJ2" s="870"/>
      <c r="JAK2" s="870"/>
      <c r="JAL2" s="870"/>
      <c r="JAM2" s="870"/>
      <c r="JAN2" s="870"/>
      <c r="JAO2" s="870"/>
      <c r="JAP2" s="870"/>
      <c r="JAQ2" s="870"/>
      <c r="JAR2" s="870"/>
      <c r="JAS2" s="870"/>
      <c r="JAT2" s="870"/>
      <c r="JAU2" s="870"/>
      <c r="JAV2" s="870"/>
      <c r="JAW2" s="870"/>
      <c r="JAX2" s="870"/>
      <c r="JAY2" s="870"/>
      <c r="JAZ2" s="870"/>
      <c r="JBA2" s="870"/>
      <c r="JBB2" s="870"/>
      <c r="JBC2" s="870"/>
      <c r="JBD2" s="870"/>
      <c r="JBE2" s="870"/>
      <c r="JBF2" s="870"/>
      <c r="JBG2" s="870"/>
      <c r="JBH2" s="870"/>
      <c r="JBI2" s="870"/>
      <c r="JBJ2" s="870"/>
      <c r="JBK2" s="870"/>
      <c r="JBL2" s="870"/>
      <c r="JBM2" s="870"/>
      <c r="JBN2" s="870"/>
      <c r="JBO2" s="870"/>
      <c r="JBP2" s="870"/>
      <c r="JBQ2" s="870"/>
      <c r="JBR2" s="870"/>
      <c r="JBS2" s="870"/>
      <c r="JBT2" s="870"/>
      <c r="JBU2" s="870"/>
      <c r="JBV2" s="870"/>
      <c r="JBW2" s="870"/>
      <c r="JBX2" s="870"/>
      <c r="JBY2" s="870"/>
      <c r="JBZ2" s="870"/>
      <c r="JCA2" s="870"/>
      <c r="JCB2" s="870"/>
      <c r="JCC2" s="870"/>
      <c r="JCD2" s="870"/>
      <c r="JCE2" s="870"/>
      <c r="JCF2" s="870"/>
      <c r="JCG2" s="870"/>
      <c r="JCH2" s="870"/>
      <c r="JCI2" s="870"/>
      <c r="JCJ2" s="870"/>
      <c r="JCK2" s="870"/>
      <c r="JCL2" s="870"/>
      <c r="JCM2" s="870"/>
      <c r="JCN2" s="870"/>
      <c r="JCO2" s="870"/>
      <c r="JCP2" s="870"/>
      <c r="JCQ2" s="870"/>
      <c r="JCR2" s="870"/>
      <c r="JCS2" s="870"/>
      <c r="JCT2" s="870"/>
      <c r="JCU2" s="870"/>
      <c r="JCV2" s="870"/>
      <c r="JCW2" s="870"/>
      <c r="JCX2" s="870"/>
      <c r="JCY2" s="870"/>
      <c r="JCZ2" s="870"/>
      <c r="JDA2" s="870"/>
      <c r="JDB2" s="870"/>
      <c r="JDC2" s="870"/>
      <c r="JDD2" s="870"/>
      <c r="JDE2" s="870"/>
      <c r="JDF2" s="870"/>
      <c r="JDG2" s="870"/>
      <c r="JDH2" s="870"/>
      <c r="JDI2" s="870"/>
      <c r="JDJ2" s="870"/>
      <c r="JDK2" s="870"/>
      <c r="JDL2" s="870"/>
      <c r="JDM2" s="870"/>
      <c r="JDN2" s="870"/>
      <c r="JDO2" s="870"/>
      <c r="JDP2" s="870"/>
      <c r="JDQ2" s="870"/>
      <c r="JDR2" s="870"/>
      <c r="JDS2" s="870"/>
      <c r="JDT2" s="870"/>
      <c r="JDU2" s="870"/>
      <c r="JDV2" s="870"/>
      <c r="JDW2" s="870"/>
      <c r="JDX2" s="870"/>
      <c r="JDY2" s="870"/>
      <c r="JDZ2" s="870"/>
      <c r="JEA2" s="870"/>
      <c r="JEB2" s="870"/>
      <c r="JEC2" s="870"/>
      <c r="JED2" s="870"/>
      <c r="JEE2" s="870"/>
      <c r="JEF2" s="870"/>
      <c r="JEG2" s="870"/>
      <c r="JEH2" s="870"/>
      <c r="JEI2" s="870"/>
      <c r="JEJ2" s="870"/>
      <c r="JEK2" s="870"/>
      <c r="JEL2" s="870"/>
      <c r="JEM2" s="870"/>
      <c r="JEN2" s="870"/>
      <c r="JEO2" s="870"/>
      <c r="JEP2" s="870"/>
      <c r="JEQ2" s="870"/>
      <c r="JER2" s="870"/>
      <c r="JES2" s="870"/>
      <c r="JET2" s="870"/>
      <c r="JEU2" s="870"/>
      <c r="JEV2" s="870"/>
      <c r="JEW2" s="870"/>
      <c r="JEX2" s="870"/>
      <c r="JEY2" s="870"/>
      <c r="JEZ2" s="870"/>
      <c r="JFA2" s="870"/>
      <c r="JFB2" s="870"/>
      <c r="JFC2" s="870"/>
      <c r="JFD2" s="870"/>
      <c r="JFE2" s="870"/>
      <c r="JFF2" s="870"/>
      <c r="JFG2" s="870"/>
      <c r="JFH2" s="870"/>
      <c r="JFI2" s="870"/>
      <c r="JFJ2" s="870"/>
      <c r="JFK2" s="870"/>
      <c r="JFL2" s="870"/>
      <c r="JFM2" s="870"/>
      <c r="JFN2" s="870"/>
      <c r="JFO2" s="870"/>
      <c r="JFP2" s="870"/>
      <c r="JFQ2" s="870"/>
      <c r="JFR2" s="870"/>
      <c r="JFS2" s="870"/>
      <c r="JFT2" s="870"/>
      <c r="JFU2" s="870"/>
      <c r="JFV2" s="870"/>
      <c r="JFW2" s="870"/>
      <c r="JFX2" s="870"/>
      <c r="JFY2" s="870"/>
      <c r="JFZ2" s="870"/>
      <c r="JGA2" s="870"/>
      <c r="JGB2" s="870"/>
      <c r="JGC2" s="870"/>
      <c r="JGD2" s="870"/>
      <c r="JGE2" s="870"/>
      <c r="JGF2" s="870"/>
      <c r="JGG2" s="870"/>
      <c r="JGH2" s="870"/>
      <c r="JGI2" s="870"/>
      <c r="JGJ2" s="870"/>
      <c r="JGK2" s="870"/>
      <c r="JGL2" s="870"/>
      <c r="JGM2" s="870"/>
      <c r="JGN2" s="870"/>
      <c r="JGO2" s="870"/>
      <c r="JGP2" s="870"/>
      <c r="JGQ2" s="870"/>
      <c r="JGR2" s="870"/>
      <c r="JGS2" s="870"/>
      <c r="JGT2" s="870"/>
      <c r="JGU2" s="870"/>
      <c r="JGV2" s="870"/>
      <c r="JGW2" s="870"/>
      <c r="JGX2" s="870"/>
      <c r="JGY2" s="870"/>
      <c r="JGZ2" s="870"/>
      <c r="JHA2" s="870"/>
      <c r="JHB2" s="870"/>
      <c r="JHC2" s="870"/>
      <c r="JHD2" s="870"/>
      <c r="JHE2" s="870"/>
      <c r="JHF2" s="870"/>
      <c r="JHG2" s="870"/>
      <c r="JHH2" s="870"/>
      <c r="JHI2" s="870"/>
      <c r="JHJ2" s="870"/>
      <c r="JHK2" s="870"/>
      <c r="JHL2" s="870"/>
      <c r="JHM2" s="870"/>
      <c r="JHN2" s="870"/>
      <c r="JHO2" s="870"/>
      <c r="JHP2" s="870"/>
      <c r="JHQ2" s="870"/>
      <c r="JHR2" s="870"/>
      <c r="JHS2" s="870"/>
      <c r="JHT2" s="870"/>
      <c r="JHU2" s="870"/>
      <c r="JHV2" s="870"/>
      <c r="JHW2" s="870"/>
      <c r="JHX2" s="870"/>
      <c r="JHY2" s="870"/>
      <c r="JHZ2" s="870"/>
      <c r="JIA2" s="870"/>
      <c r="JIB2" s="870"/>
      <c r="JIC2" s="870"/>
      <c r="JID2" s="870"/>
      <c r="JIE2" s="870"/>
      <c r="JIF2" s="870"/>
      <c r="JIG2" s="870"/>
      <c r="JIH2" s="870"/>
      <c r="JII2" s="870"/>
      <c r="JIJ2" s="870"/>
      <c r="JIK2" s="870"/>
      <c r="JIL2" s="870"/>
      <c r="JIM2" s="870"/>
      <c r="JIN2" s="870"/>
      <c r="JIO2" s="870"/>
      <c r="JIP2" s="870"/>
      <c r="JIQ2" s="870"/>
      <c r="JIR2" s="870"/>
      <c r="JIS2" s="870"/>
      <c r="JIT2" s="870"/>
      <c r="JIU2" s="870"/>
      <c r="JIV2" s="870"/>
      <c r="JIW2" s="870"/>
      <c r="JIX2" s="870"/>
      <c r="JIY2" s="870"/>
      <c r="JIZ2" s="870"/>
      <c r="JJA2" s="870"/>
      <c r="JJB2" s="870"/>
      <c r="JJC2" s="870"/>
      <c r="JJD2" s="870"/>
      <c r="JJE2" s="870"/>
      <c r="JJF2" s="870"/>
      <c r="JJG2" s="870"/>
      <c r="JJH2" s="870"/>
      <c r="JJI2" s="870"/>
      <c r="JJJ2" s="870"/>
      <c r="JJK2" s="870"/>
      <c r="JJL2" s="870"/>
      <c r="JJM2" s="870"/>
      <c r="JJN2" s="870"/>
      <c r="JJO2" s="870"/>
      <c r="JJP2" s="870"/>
      <c r="JJQ2" s="870"/>
      <c r="JJR2" s="870"/>
      <c r="JJS2" s="870"/>
      <c r="JJT2" s="870"/>
      <c r="JJU2" s="870"/>
      <c r="JJV2" s="870"/>
      <c r="JJW2" s="870"/>
      <c r="JJX2" s="870"/>
      <c r="JJY2" s="870"/>
      <c r="JJZ2" s="870"/>
      <c r="JKA2" s="870"/>
      <c r="JKB2" s="870"/>
      <c r="JKC2" s="870"/>
      <c r="JKD2" s="870"/>
      <c r="JKE2" s="870"/>
      <c r="JKF2" s="870"/>
      <c r="JKG2" s="870"/>
      <c r="JKH2" s="870"/>
      <c r="JKI2" s="870"/>
      <c r="JKJ2" s="870"/>
      <c r="JKK2" s="870"/>
      <c r="JKL2" s="870"/>
      <c r="JKM2" s="870"/>
      <c r="JKN2" s="870"/>
      <c r="JKO2" s="870"/>
      <c r="JKP2" s="870"/>
      <c r="JKQ2" s="870"/>
      <c r="JKR2" s="870"/>
      <c r="JKS2" s="870"/>
      <c r="JKT2" s="870"/>
      <c r="JKU2" s="870"/>
      <c r="JKV2" s="870"/>
      <c r="JKW2" s="870"/>
      <c r="JKX2" s="870"/>
      <c r="JKY2" s="870"/>
      <c r="JKZ2" s="870"/>
      <c r="JLA2" s="870"/>
      <c r="JLB2" s="870"/>
      <c r="JLC2" s="870"/>
      <c r="JLD2" s="870"/>
      <c r="JLE2" s="870"/>
      <c r="JLF2" s="870"/>
      <c r="JLG2" s="870"/>
      <c r="JLH2" s="870"/>
      <c r="JLI2" s="870"/>
      <c r="JLJ2" s="870"/>
      <c r="JLK2" s="870"/>
      <c r="JLL2" s="870"/>
      <c r="JLM2" s="870"/>
      <c r="JLN2" s="870"/>
      <c r="JLO2" s="870"/>
      <c r="JLP2" s="870"/>
      <c r="JLQ2" s="870"/>
      <c r="JLR2" s="870"/>
      <c r="JLS2" s="870"/>
      <c r="JLT2" s="870"/>
      <c r="JLU2" s="870"/>
      <c r="JLV2" s="870"/>
      <c r="JLW2" s="870"/>
      <c r="JLX2" s="870"/>
      <c r="JLY2" s="870"/>
      <c r="JLZ2" s="870"/>
      <c r="JMA2" s="870"/>
      <c r="JMB2" s="870"/>
      <c r="JMC2" s="870"/>
      <c r="JMD2" s="870"/>
      <c r="JME2" s="870"/>
      <c r="JMF2" s="870"/>
      <c r="JMG2" s="870"/>
      <c r="JMH2" s="870"/>
      <c r="JMI2" s="870"/>
      <c r="JMJ2" s="870"/>
      <c r="JMK2" s="870"/>
      <c r="JML2" s="870"/>
      <c r="JMM2" s="870"/>
      <c r="JMN2" s="870"/>
      <c r="JMO2" s="870"/>
      <c r="JMP2" s="870"/>
      <c r="JMQ2" s="870"/>
      <c r="JMR2" s="870"/>
      <c r="JMS2" s="870"/>
      <c r="JMT2" s="870"/>
      <c r="JMU2" s="870"/>
      <c r="JMV2" s="870"/>
      <c r="JMW2" s="870"/>
      <c r="JMX2" s="870"/>
      <c r="JMY2" s="870"/>
      <c r="JMZ2" s="870"/>
      <c r="JNA2" s="870"/>
      <c r="JNB2" s="870"/>
      <c r="JNC2" s="870"/>
      <c r="JND2" s="870"/>
      <c r="JNE2" s="870"/>
      <c r="JNF2" s="870"/>
      <c r="JNG2" s="870"/>
      <c r="JNH2" s="870"/>
      <c r="JNI2" s="870"/>
      <c r="JNJ2" s="870"/>
      <c r="JNK2" s="870"/>
      <c r="JNL2" s="870"/>
      <c r="JNM2" s="870"/>
      <c r="JNN2" s="870"/>
      <c r="JNO2" s="870"/>
      <c r="JNP2" s="870"/>
      <c r="JNQ2" s="870"/>
      <c r="JNR2" s="870"/>
      <c r="JNS2" s="870"/>
      <c r="JNT2" s="870"/>
      <c r="JNU2" s="870"/>
      <c r="JNV2" s="870"/>
      <c r="JNW2" s="870"/>
      <c r="JNX2" s="870"/>
      <c r="JNY2" s="870"/>
      <c r="JNZ2" s="870"/>
      <c r="JOA2" s="870"/>
      <c r="JOB2" s="870"/>
      <c r="JOC2" s="870"/>
      <c r="JOD2" s="870"/>
      <c r="JOE2" s="870"/>
      <c r="JOF2" s="870"/>
      <c r="JOG2" s="870"/>
      <c r="JOH2" s="870"/>
      <c r="JOI2" s="870"/>
      <c r="JOJ2" s="870"/>
      <c r="JOK2" s="870"/>
      <c r="JOL2" s="870"/>
      <c r="JOM2" s="870"/>
      <c r="JON2" s="870"/>
      <c r="JOO2" s="870"/>
      <c r="JOP2" s="870"/>
      <c r="JOQ2" s="870"/>
      <c r="JOR2" s="870"/>
      <c r="JOS2" s="870"/>
      <c r="JOT2" s="870"/>
      <c r="JOU2" s="870"/>
      <c r="JOV2" s="870"/>
      <c r="JOW2" s="870"/>
      <c r="JOX2" s="870"/>
      <c r="JOY2" s="870"/>
      <c r="JOZ2" s="870"/>
      <c r="JPA2" s="870"/>
      <c r="JPB2" s="870"/>
      <c r="JPC2" s="870"/>
      <c r="JPD2" s="870"/>
      <c r="JPE2" s="870"/>
      <c r="JPF2" s="870"/>
      <c r="JPG2" s="870"/>
      <c r="JPH2" s="870"/>
      <c r="JPI2" s="870"/>
      <c r="JPJ2" s="870"/>
      <c r="JPK2" s="870"/>
      <c r="JPL2" s="870"/>
      <c r="JPM2" s="870"/>
      <c r="JPN2" s="870"/>
      <c r="JPO2" s="870"/>
      <c r="JPP2" s="870"/>
      <c r="JPQ2" s="870"/>
      <c r="JPR2" s="870"/>
      <c r="JPS2" s="870"/>
      <c r="JPT2" s="870"/>
      <c r="JPU2" s="870"/>
      <c r="JPV2" s="870"/>
      <c r="JPW2" s="870"/>
      <c r="JPX2" s="870"/>
      <c r="JPY2" s="870"/>
      <c r="JPZ2" s="870"/>
      <c r="JQA2" s="870"/>
      <c r="JQB2" s="870"/>
      <c r="JQC2" s="870"/>
      <c r="JQD2" s="870"/>
      <c r="JQE2" s="870"/>
      <c r="JQF2" s="870"/>
      <c r="JQG2" s="870"/>
      <c r="JQH2" s="870"/>
      <c r="JQI2" s="870"/>
      <c r="JQJ2" s="870"/>
      <c r="JQK2" s="870"/>
      <c r="JQL2" s="870"/>
      <c r="JQM2" s="870"/>
      <c r="JQN2" s="870"/>
      <c r="JQO2" s="870"/>
      <c r="JQP2" s="870"/>
      <c r="JQQ2" s="870"/>
      <c r="JQR2" s="870"/>
      <c r="JQS2" s="870"/>
      <c r="JQT2" s="870"/>
      <c r="JQU2" s="870"/>
      <c r="JQV2" s="870"/>
      <c r="JQW2" s="870"/>
      <c r="JQX2" s="870"/>
      <c r="JQY2" s="870"/>
      <c r="JQZ2" s="870"/>
      <c r="JRA2" s="870"/>
      <c r="JRB2" s="870"/>
      <c r="JRC2" s="870"/>
      <c r="JRD2" s="870"/>
      <c r="JRE2" s="870"/>
      <c r="JRF2" s="870"/>
      <c r="JRG2" s="870"/>
      <c r="JRH2" s="870"/>
      <c r="JRI2" s="870"/>
      <c r="JRJ2" s="870"/>
      <c r="JRK2" s="870"/>
      <c r="JRL2" s="870"/>
      <c r="JRM2" s="870"/>
      <c r="JRN2" s="870"/>
      <c r="JRO2" s="870"/>
      <c r="JRP2" s="870"/>
      <c r="JRQ2" s="870"/>
      <c r="JRR2" s="870"/>
      <c r="JRS2" s="870"/>
      <c r="JRT2" s="870"/>
      <c r="JRU2" s="870"/>
      <c r="JRV2" s="870"/>
      <c r="JRW2" s="870"/>
      <c r="JRX2" s="870"/>
      <c r="JRY2" s="870"/>
      <c r="JRZ2" s="870"/>
      <c r="JSA2" s="870"/>
      <c r="JSB2" s="870"/>
      <c r="JSC2" s="870"/>
      <c r="JSD2" s="870"/>
      <c r="JSE2" s="870"/>
      <c r="JSF2" s="870"/>
      <c r="JSG2" s="870"/>
      <c r="JSH2" s="870"/>
      <c r="JSI2" s="870"/>
      <c r="JSJ2" s="870"/>
      <c r="JSK2" s="870"/>
      <c r="JSL2" s="870"/>
      <c r="JSM2" s="870"/>
      <c r="JSN2" s="870"/>
      <c r="JSO2" s="870"/>
      <c r="JSP2" s="870"/>
      <c r="JSQ2" s="870"/>
      <c r="JSR2" s="870"/>
      <c r="JSS2" s="870"/>
      <c r="JST2" s="870"/>
      <c r="JSU2" s="870"/>
      <c r="JSV2" s="870"/>
      <c r="JSW2" s="870"/>
      <c r="JSX2" s="870"/>
      <c r="JSY2" s="870"/>
      <c r="JSZ2" s="870"/>
      <c r="JTA2" s="870"/>
      <c r="JTB2" s="870"/>
      <c r="JTC2" s="870"/>
      <c r="JTD2" s="870"/>
      <c r="JTE2" s="870"/>
      <c r="JTF2" s="870"/>
      <c r="JTG2" s="870"/>
      <c r="JTH2" s="870"/>
      <c r="JTI2" s="870"/>
      <c r="JTJ2" s="870"/>
      <c r="JTK2" s="870"/>
      <c r="JTL2" s="870"/>
      <c r="JTM2" s="870"/>
      <c r="JTN2" s="870"/>
      <c r="JTO2" s="870"/>
      <c r="JTP2" s="870"/>
      <c r="JTQ2" s="870"/>
      <c r="JTR2" s="870"/>
      <c r="JTS2" s="870"/>
      <c r="JTT2" s="870"/>
      <c r="JTU2" s="870"/>
      <c r="JTV2" s="870"/>
      <c r="JTW2" s="870"/>
      <c r="JTX2" s="870"/>
      <c r="JTY2" s="870"/>
      <c r="JTZ2" s="870"/>
      <c r="JUA2" s="870"/>
      <c r="JUB2" s="870"/>
      <c r="JUC2" s="870"/>
      <c r="JUD2" s="870"/>
      <c r="JUE2" s="870"/>
      <c r="JUF2" s="870"/>
      <c r="JUG2" s="870"/>
      <c r="JUH2" s="870"/>
      <c r="JUI2" s="870"/>
      <c r="JUJ2" s="870"/>
      <c r="JUK2" s="870"/>
      <c r="JUL2" s="870"/>
      <c r="JUM2" s="870"/>
      <c r="JUN2" s="870"/>
      <c r="JUO2" s="870"/>
      <c r="JUP2" s="870"/>
      <c r="JUQ2" s="870"/>
      <c r="JUR2" s="870"/>
      <c r="JUS2" s="870"/>
      <c r="JUT2" s="870"/>
      <c r="JUU2" s="870"/>
      <c r="JUV2" s="870"/>
      <c r="JUW2" s="870"/>
      <c r="JUX2" s="870"/>
      <c r="JUY2" s="870"/>
      <c r="JUZ2" s="870"/>
      <c r="JVA2" s="870"/>
      <c r="JVB2" s="870"/>
      <c r="JVC2" s="870"/>
      <c r="JVD2" s="870"/>
      <c r="JVE2" s="870"/>
      <c r="JVF2" s="870"/>
      <c r="JVG2" s="870"/>
      <c r="JVH2" s="870"/>
      <c r="JVI2" s="870"/>
      <c r="JVJ2" s="870"/>
      <c r="JVK2" s="870"/>
      <c r="JVL2" s="870"/>
      <c r="JVM2" s="870"/>
      <c r="JVN2" s="870"/>
      <c r="JVO2" s="870"/>
      <c r="JVP2" s="870"/>
      <c r="JVQ2" s="870"/>
      <c r="JVR2" s="870"/>
      <c r="JVS2" s="870"/>
      <c r="JVT2" s="870"/>
      <c r="JVU2" s="870"/>
      <c r="JVV2" s="870"/>
      <c r="JVW2" s="870"/>
      <c r="JVX2" s="870"/>
      <c r="JVY2" s="870"/>
      <c r="JVZ2" s="870"/>
      <c r="JWA2" s="870"/>
      <c r="JWB2" s="870"/>
      <c r="JWC2" s="870"/>
      <c r="JWD2" s="870"/>
      <c r="JWE2" s="870"/>
      <c r="JWF2" s="870"/>
      <c r="JWG2" s="870"/>
      <c r="JWH2" s="870"/>
      <c r="JWI2" s="870"/>
      <c r="JWJ2" s="870"/>
      <c r="JWK2" s="870"/>
      <c r="JWL2" s="870"/>
      <c r="JWM2" s="870"/>
      <c r="JWN2" s="870"/>
      <c r="JWO2" s="870"/>
      <c r="JWP2" s="870"/>
      <c r="JWQ2" s="870"/>
      <c r="JWR2" s="870"/>
      <c r="JWS2" s="870"/>
      <c r="JWT2" s="870"/>
      <c r="JWU2" s="870"/>
      <c r="JWV2" s="870"/>
      <c r="JWW2" s="870"/>
      <c r="JWX2" s="870"/>
      <c r="JWY2" s="870"/>
      <c r="JWZ2" s="870"/>
      <c r="JXA2" s="870"/>
      <c r="JXB2" s="870"/>
      <c r="JXC2" s="870"/>
      <c r="JXD2" s="870"/>
      <c r="JXE2" s="870"/>
      <c r="JXF2" s="870"/>
      <c r="JXG2" s="870"/>
      <c r="JXH2" s="870"/>
      <c r="JXI2" s="870"/>
      <c r="JXJ2" s="870"/>
      <c r="JXK2" s="870"/>
      <c r="JXL2" s="870"/>
      <c r="JXM2" s="870"/>
      <c r="JXN2" s="870"/>
      <c r="JXO2" s="870"/>
      <c r="JXP2" s="870"/>
      <c r="JXQ2" s="870"/>
      <c r="JXR2" s="870"/>
      <c r="JXS2" s="870"/>
      <c r="JXT2" s="870"/>
      <c r="JXU2" s="870"/>
      <c r="JXV2" s="870"/>
      <c r="JXW2" s="870"/>
      <c r="JXX2" s="870"/>
      <c r="JXY2" s="870"/>
      <c r="JXZ2" s="870"/>
      <c r="JYA2" s="870"/>
      <c r="JYB2" s="870"/>
      <c r="JYC2" s="870"/>
      <c r="JYD2" s="870"/>
      <c r="JYE2" s="870"/>
      <c r="JYF2" s="870"/>
      <c r="JYG2" s="870"/>
      <c r="JYH2" s="870"/>
      <c r="JYI2" s="870"/>
      <c r="JYJ2" s="870"/>
      <c r="JYK2" s="870"/>
      <c r="JYL2" s="870"/>
      <c r="JYM2" s="870"/>
      <c r="JYN2" s="870"/>
      <c r="JYO2" s="870"/>
      <c r="JYP2" s="870"/>
      <c r="JYQ2" s="870"/>
      <c r="JYR2" s="870"/>
      <c r="JYS2" s="870"/>
      <c r="JYT2" s="870"/>
      <c r="JYU2" s="870"/>
      <c r="JYV2" s="870"/>
      <c r="JYW2" s="870"/>
      <c r="JYX2" s="870"/>
      <c r="JYY2" s="870"/>
      <c r="JYZ2" s="870"/>
      <c r="JZA2" s="870"/>
      <c r="JZB2" s="870"/>
      <c r="JZC2" s="870"/>
      <c r="JZD2" s="870"/>
      <c r="JZE2" s="870"/>
      <c r="JZF2" s="870"/>
      <c r="JZG2" s="870"/>
      <c r="JZH2" s="870"/>
      <c r="JZI2" s="870"/>
      <c r="JZJ2" s="870"/>
      <c r="JZK2" s="870"/>
      <c r="JZL2" s="870"/>
      <c r="JZM2" s="870"/>
      <c r="JZN2" s="870"/>
      <c r="JZO2" s="870"/>
      <c r="JZP2" s="870"/>
      <c r="JZQ2" s="870"/>
      <c r="JZR2" s="870"/>
      <c r="JZS2" s="870"/>
      <c r="JZT2" s="870"/>
      <c r="JZU2" s="870"/>
      <c r="JZV2" s="870"/>
      <c r="JZW2" s="870"/>
      <c r="JZX2" s="870"/>
      <c r="JZY2" s="870"/>
      <c r="JZZ2" s="870"/>
      <c r="KAA2" s="870"/>
      <c r="KAB2" s="870"/>
      <c r="KAC2" s="870"/>
      <c r="KAD2" s="870"/>
      <c r="KAE2" s="870"/>
      <c r="KAF2" s="870"/>
      <c r="KAG2" s="870"/>
      <c r="KAH2" s="870"/>
      <c r="KAI2" s="870"/>
      <c r="KAJ2" s="870"/>
      <c r="KAK2" s="870"/>
      <c r="KAL2" s="870"/>
      <c r="KAM2" s="870"/>
      <c r="KAN2" s="870"/>
      <c r="KAO2" s="870"/>
      <c r="KAP2" s="870"/>
      <c r="KAQ2" s="870"/>
      <c r="KAR2" s="870"/>
      <c r="KAS2" s="870"/>
      <c r="KAT2" s="870"/>
      <c r="KAU2" s="870"/>
      <c r="KAV2" s="870"/>
      <c r="KAW2" s="870"/>
      <c r="KAX2" s="870"/>
      <c r="KAY2" s="870"/>
      <c r="KAZ2" s="870"/>
      <c r="KBA2" s="870"/>
      <c r="KBB2" s="870"/>
      <c r="KBC2" s="870"/>
      <c r="KBD2" s="870"/>
      <c r="KBE2" s="870"/>
      <c r="KBF2" s="870"/>
      <c r="KBG2" s="870"/>
      <c r="KBH2" s="870"/>
      <c r="KBI2" s="870"/>
      <c r="KBJ2" s="870"/>
      <c r="KBK2" s="870"/>
      <c r="KBL2" s="870"/>
      <c r="KBM2" s="870"/>
      <c r="KBN2" s="870"/>
      <c r="KBO2" s="870"/>
      <c r="KBP2" s="870"/>
      <c r="KBQ2" s="870"/>
      <c r="KBR2" s="870"/>
      <c r="KBS2" s="870"/>
      <c r="KBT2" s="870"/>
      <c r="KBU2" s="870"/>
      <c r="KBV2" s="870"/>
      <c r="KBW2" s="870"/>
      <c r="KBX2" s="870"/>
      <c r="KBY2" s="870"/>
      <c r="KBZ2" s="870"/>
      <c r="KCA2" s="870"/>
      <c r="KCB2" s="870"/>
      <c r="KCC2" s="870"/>
      <c r="KCD2" s="870"/>
      <c r="KCE2" s="870"/>
      <c r="KCF2" s="870"/>
      <c r="KCG2" s="870"/>
      <c r="KCH2" s="870"/>
      <c r="KCI2" s="870"/>
      <c r="KCJ2" s="870"/>
      <c r="KCK2" s="870"/>
      <c r="KCL2" s="870"/>
      <c r="KCM2" s="870"/>
      <c r="KCN2" s="870"/>
      <c r="KCO2" s="870"/>
      <c r="KCP2" s="870"/>
      <c r="KCQ2" s="870"/>
      <c r="KCR2" s="870"/>
      <c r="KCS2" s="870"/>
      <c r="KCT2" s="870"/>
      <c r="KCU2" s="870"/>
      <c r="KCV2" s="870"/>
      <c r="KCW2" s="870"/>
      <c r="KCX2" s="870"/>
      <c r="KCY2" s="870"/>
      <c r="KCZ2" s="870"/>
      <c r="KDA2" s="870"/>
      <c r="KDB2" s="870"/>
      <c r="KDC2" s="870"/>
      <c r="KDD2" s="870"/>
      <c r="KDE2" s="870"/>
      <c r="KDF2" s="870"/>
      <c r="KDG2" s="870"/>
      <c r="KDH2" s="870"/>
      <c r="KDI2" s="870"/>
      <c r="KDJ2" s="870"/>
      <c r="KDK2" s="870"/>
      <c r="KDL2" s="870"/>
      <c r="KDM2" s="870"/>
      <c r="KDN2" s="870"/>
      <c r="KDO2" s="870"/>
      <c r="KDP2" s="870"/>
      <c r="KDQ2" s="870"/>
      <c r="KDR2" s="870"/>
      <c r="KDS2" s="870"/>
      <c r="KDT2" s="870"/>
      <c r="KDU2" s="870"/>
      <c r="KDV2" s="870"/>
      <c r="KDW2" s="870"/>
      <c r="KDX2" s="870"/>
      <c r="KDY2" s="870"/>
      <c r="KDZ2" s="870"/>
      <c r="KEA2" s="870"/>
      <c r="KEB2" s="870"/>
      <c r="KEC2" s="870"/>
      <c r="KED2" s="870"/>
      <c r="KEE2" s="870"/>
      <c r="KEF2" s="870"/>
      <c r="KEG2" s="870"/>
      <c r="KEH2" s="870"/>
      <c r="KEI2" s="870"/>
      <c r="KEJ2" s="870"/>
      <c r="KEK2" s="870"/>
      <c r="KEL2" s="870"/>
      <c r="KEM2" s="870"/>
      <c r="KEN2" s="870"/>
      <c r="KEO2" s="870"/>
      <c r="KEP2" s="870"/>
      <c r="KEQ2" s="870"/>
      <c r="KER2" s="870"/>
      <c r="KES2" s="870"/>
      <c r="KET2" s="870"/>
      <c r="KEU2" s="870"/>
      <c r="KEV2" s="870"/>
      <c r="KEW2" s="870"/>
      <c r="KEX2" s="870"/>
      <c r="KEY2" s="870"/>
      <c r="KEZ2" s="870"/>
      <c r="KFA2" s="870"/>
      <c r="KFB2" s="870"/>
      <c r="KFC2" s="870"/>
      <c r="KFD2" s="870"/>
      <c r="KFE2" s="870"/>
      <c r="KFF2" s="870"/>
      <c r="KFG2" s="870"/>
      <c r="KFH2" s="870"/>
      <c r="KFI2" s="870"/>
      <c r="KFJ2" s="870"/>
      <c r="KFK2" s="870"/>
      <c r="KFL2" s="870"/>
      <c r="KFM2" s="870"/>
      <c r="KFN2" s="870"/>
      <c r="KFO2" s="870"/>
      <c r="KFP2" s="870"/>
      <c r="KFQ2" s="870"/>
      <c r="KFR2" s="870"/>
      <c r="KFS2" s="870"/>
      <c r="KFT2" s="870"/>
      <c r="KFU2" s="870"/>
      <c r="KFV2" s="870"/>
      <c r="KFW2" s="870"/>
      <c r="KFX2" s="870"/>
      <c r="KFY2" s="870"/>
      <c r="KFZ2" s="870"/>
      <c r="KGA2" s="870"/>
      <c r="KGB2" s="870"/>
      <c r="KGC2" s="870"/>
      <c r="KGD2" s="870"/>
      <c r="KGE2" s="870"/>
      <c r="KGF2" s="870"/>
      <c r="KGG2" s="870"/>
      <c r="KGH2" s="870"/>
      <c r="KGI2" s="870"/>
      <c r="KGJ2" s="870"/>
      <c r="KGK2" s="870"/>
      <c r="KGL2" s="870"/>
      <c r="KGM2" s="870"/>
      <c r="KGN2" s="870"/>
      <c r="KGO2" s="870"/>
      <c r="KGP2" s="870"/>
      <c r="KGQ2" s="870"/>
      <c r="KGR2" s="870"/>
      <c r="KGS2" s="870"/>
      <c r="KGT2" s="870"/>
      <c r="KGU2" s="870"/>
      <c r="KGV2" s="870"/>
      <c r="KGW2" s="870"/>
      <c r="KGX2" s="870"/>
      <c r="KGY2" s="870"/>
      <c r="KGZ2" s="870"/>
      <c r="KHA2" s="870"/>
      <c r="KHB2" s="870"/>
      <c r="KHC2" s="870"/>
      <c r="KHD2" s="870"/>
      <c r="KHE2" s="870"/>
      <c r="KHF2" s="870"/>
      <c r="KHG2" s="870"/>
      <c r="KHH2" s="870"/>
      <c r="KHI2" s="870"/>
      <c r="KHJ2" s="870"/>
      <c r="KHK2" s="870"/>
      <c r="KHL2" s="870"/>
      <c r="KHM2" s="870"/>
      <c r="KHN2" s="870"/>
      <c r="KHO2" s="870"/>
      <c r="KHP2" s="870"/>
      <c r="KHQ2" s="870"/>
      <c r="KHR2" s="870"/>
      <c r="KHS2" s="870"/>
      <c r="KHT2" s="870"/>
      <c r="KHU2" s="870"/>
      <c r="KHV2" s="870"/>
      <c r="KHW2" s="870"/>
      <c r="KHX2" s="870"/>
      <c r="KHY2" s="870"/>
      <c r="KHZ2" s="870"/>
      <c r="KIA2" s="870"/>
      <c r="KIB2" s="870"/>
      <c r="KIC2" s="870"/>
      <c r="KID2" s="870"/>
      <c r="KIE2" s="870"/>
      <c r="KIF2" s="870"/>
      <c r="KIG2" s="870"/>
      <c r="KIH2" s="870"/>
      <c r="KII2" s="870"/>
      <c r="KIJ2" s="870"/>
      <c r="KIK2" s="870"/>
      <c r="KIL2" s="870"/>
      <c r="KIM2" s="870"/>
      <c r="KIN2" s="870"/>
      <c r="KIO2" s="870"/>
      <c r="KIP2" s="870"/>
      <c r="KIQ2" s="870"/>
      <c r="KIR2" s="870"/>
      <c r="KIS2" s="870"/>
      <c r="KIT2" s="870"/>
      <c r="KIU2" s="870"/>
      <c r="KIV2" s="870"/>
      <c r="KIW2" s="870"/>
      <c r="KIX2" s="870"/>
      <c r="KIY2" s="870"/>
      <c r="KIZ2" s="870"/>
      <c r="KJA2" s="870"/>
      <c r="KJB2" s="870"/>
      <c r="KJC2" s="870"/>
      <c r="KJD2" s="870"/>
      <c r="KJE2" s="870"/>
      <c r="KJF2" s="870"/>
      <c r="KJG2" s="870"/>
      <c r="KJH2" s="870"/>
      <c r="KJI2" s="870"/>
      <c r="KJJ2" s="870"/>
      <c r="KJK2" s="870"/>
      <c r="KJL2" s="870"/>
      <c r="KJM2" s="870"/>
      <c r="KJN2" s="870"/>
      <c r="KJO2" s="870"/>
      <c r="KJP2" s="870"/>
      <c r="KJQ2" s="870"/>
      <c r="KJR2" s="870"/>
      <c r="KJS2" s="870"/>
      <c r="KJT2" s="870"/>
      <c r="KJU2" s="870"/>
      <c r="KJV2" s="870"/>
      <c r="KJW2" s="870"/>
      <c r="KJX2" s="870"/>
      <c r="KJY2" s="870"/>
      <c r="KJZ2" s="870"/>
      <c r="KKA2" s="870"/>
      <c r="KKB2" s="870"/>
      <c r="KKC2" s="870"/>
      <c r="KKD2" s="870"/>
      <c r="KKE2" s="870"/>
      <c r="KKF2" s="870"/>
      <c r="KKG2" s="870"/>
      <c r="KKH2" s="870"/>
      <c r="KKI2" s="870"/>
      <c r="KKJ2" s="870"/>
      <c r="KKK2" s="870"/>
      <c r="KKL2" s="870"/>
      <c r="KKM2" s="870"/>
      <c r="KKN2" s="870"/>
      <c r="KKO2" s="870"/>
      <c r="KKP2" s="870"/>
      <c r="KKQ2" s="870"/>
      <c r="KKR2" s="870"/>
      <c r="KKS2" s="870"/>
      <c r="KKT2" s="870"/>
      <c r="KKU2" s="870"/>
      <c r="KKV2" s="870"/>
      <c r="KKW2" s="870"/>
      <c r="KKX2" s="870"/>
      <c r="KKY2" s="870"/>
      <c r="KKZ2" s="870"/>
      <c r="KLA2" s="870"/>
      <c r="KLB2" s="870"/>
      <c r="KLC2" s="870"/>
      <c r="KLD2" s="870"/>
      <c r="KLE2" s="870"/>
      <c r="KLF2" s="870"/>
      <c r="KLG2" s="870"/>
      <c r="KLH2" s="870"/>
      <c r="KLI2" s="870"/>
      <c r="KLJ2" s="870"/>
      <c r="KLK2" s="870"/>
      <c r="KLL2" s="870"/>
      <c r="KLM2" s="870"/>
      <c r="KLN2" s="870"/>
      <c r="KLO2" s="870"/>
      <c r="KLP2" s="870"/>
      <c r="KLQ2" s="870"/>
      <c r="KLR2" s="870"/>
      <c r="KLS2" s="870"/>
      <c r="KLT2" s="870"/>
      <c r="KLU2" s="870"/>
      <c r="KLV2" s="870"/>
      <c r="KLW2" s="870"/>
      <c r="KLX2" s="870"/>
      <c r="KLY2" s="870"/>
      <c r="KLZ2" s="870"/>
      <c r="KMA2" s="870"/>
      <c r="KMB2" s="870"/>
      <c r="KMC2" s="870"/>
      <c r="KMD2" s="870"/>
      <c r="KME2" s="870"/>
      <c r="KMF2" s="870"/>
      <c r="KMG2" s="870"/>
      <c r="KMH2" s="870"/>
      <c r="KMI2" s="870"/>
      <c r="KMJ2" s="870"/>
      <c r="KMK2" s="870"/>
      <c r="KML2" s="870"/>
      <c r="KMM2" s="870"/>
      <c r="KMN2" s="870"/>
      <c r="KMO2" s="870"/>
      <c r="KMP2" s="870"/>
      <c r="KMQ2" s="870"/>
      <c r="KMR2" s="870"/>
      <c r="KMS2" s="870"/>
      <c r="KMT2" s="870"/>
      <c r="KMU2" s="870"/>
      <c r="KMV2" s="870"/>
      <c r="KMW2" s="870"/>
      <c r="KMX2" s="870"/>
      <c r="KMY2" s="870"/>
      <c r="KMZ2" s="870"/>
      <c r="KNA2" s="870"/>
      <c r="KNB2" s="870"/>
      <c r="KNC2" s="870"/>
      <c r="KND2" s="870"/>
      <c r="KNE2" s="870"/>
      <c r="KNF2" s="870"/>
      <c r="KNG2" s="870"/>
      <c r="KNH2" s="870"/>
      <c r="KNI2" s="870"/>
      <c r="KNJ2" s="870"/>
      <c r="KNK2" s="870"/>
      <c r="KNL2" s="870"/>
      <c r="KNM2" s="870"/>
      <c r="KNN2" s="870"/>
      <c r="KNO2" s="870"/>
      <c r="KNP2" s="870"/>
      <c r="KNQ2" s="870"/>
      <c r="KNR2" s="870"/>
      <c r="KNS2" s="870"/>
      <c r="KNT2" s="870"/>
      <c r="KNU2" s="870"/>
      <c r="KNV2" s="870"/>
      <c r="KNW2" s="870"/>
      <c r="KNX2" s="870"/>
      <c r="KNY2" s="870"/>
      <c r="KNZ2" s="870"/>
      <c r="KOA2" s="870"/>
      <c r="KOB2" s="870"/>
      <c r="KOC2" s="870"/>
      <c r="KOD2" s="870"/>
      <c r="KOE2" s="870"/>
      <c r="KOF2" s="870"/>
      <c r="KOG2" s="870"/>
      <c r="KOH2" s="870"/>
      <c r="KOI2" s="870"/>
      <c r="KOJ2" s="870"/>
      <c r="KOK2" s="870"/>
      <c r="KOL2" s="870"/>
      <c r="KOM2" s="870"/>
      <c r="KON2" s="870"/>
      <c r="KOO2" s="870"/>
      <c r="KOP2" s="870"/>
      <c r="KOQ2" s="870"/>
      <c r="KOR2" s="870"/>
      <c r="KOS2" s="870"/>
      <c r="KOT2" s="870"/>
      <c r="KOU2" s="870"/>
      <c r="KOV2" s="870"/>
      <c r="KOW2" s="870"/>
      <c r="KOX2" s="870"/>
      <c r="KOY2" s="870"/>
      <c r="KOZ2" s="870"/>
      <c r="KPA2" s="870"/>
      <c r="KPB2" s="870"/>
      <c r="KPC2" s="870"/>
      <c r="KPD2" s="870"/>
      <c r="KPE2" s="870"/>
      <c r="KPF2" s="870"/>
      <c r="KPG2" s="870"/>
      <c r="KPH2" s="870"/>
      <c r="KPI2" s="870"/>
      <c r="KPJ2" s="870"/>
      <c r="KPK2" s="870"/>
      <c r="KPL2" s="870"/>
      <c r="KPM2" s="870"/>
      <c r="KPN2" s="870"/>
      <c r="KPO2" s="870"/>
      <c r="KPP2" s="870"/>
      <c r="KPQ2" s="870"/>
      <c r="KPR2" s="870"/>
      <c r="KPS2" s="870"/>
      <c r="KPT2" s="870"/>
      <c r="KPU2" s="870"/>
      <c r="KPV2" s="870"/>
      <c r="KPW2" s="870"/>
      <c r="KPX2" s="870"/>
      <c r="KPY2" s="870"/>
      <c r="KPZ2" s="870"/>
      <c r="KQA2" s="870"/>
      <c r="KQB2" s="870"/>
      <c r="KQC2" s="870"/>
      <c r="KQD2" s="870"/>
      <c r="KQE2" s="870"/>
      <c r="KQF2" s="870"/>
      <c r="KQG2" s="870"/>
      <c r="KQH2" s="870"/>
      <c r="KQI2" s="870"/>
      <c r="KQJ2" s="870"/>
      <c r="KQK2" s="870"/>
      <c r="KQL2" s="870"/>
      <c r="KQM2" s="870"/>
      <c r="KQN2" s="870"/>
      <c r="KQO2" s="870"/>
      <c r="KQP2" s="870"/>
      <c r="KQQ2" s="870"/>
      <c r="KQR2" s="870"/>
      <c r="KQS2" s="870"/>
      <c r="KQT2" s="870"/>
      <c r="KQU2" s="870"/>
      <c r="KQV2" s="870"/>
      <c r="KQW2" s="870"/>
      <c r="KQX2" s="870"/>
      <c r="KQY2" s="870"/>
      <c r="KQZ2" s="870"/>
      <c r="KRA2" s="870"/>
      <c r="KRB2" s="870"/>
      <c r="KRC2" s="870"/>
      <c r="KRD2" s="870"/>
      <c r="KRE2" s="870"/>
      <c r="KRF2" s="870"/>
      <c r="KRG2" s="870"/>
      <c r="KRH2" s="870"/>
      <c r="KRI2" s="870"/>
      <c r="KRJ2" s="870"/>
      <c r="KRK2" s="870"/>
      <c r="KRL2" s="870"/>
      <c r="KRM2" s="870"/>
      <c r="KRN2" s="870"/>
      <c r="KRO2" s="870"/>
      <c r="KRP2" s="870"/>
      <c r="KRQ2" s="870"/>
      <c r="KRR2" s="870"/>
      <c r="KRS2" s="870"/>
      <c r="KRT2" s="870"/>
      <c r="KRU2" s="870"/>
      <c r="KRV2" s="870"/>
      <c r="KRW2" s="870"/>
      <c r="KRX2" s="870"/>
      <c r="KRY2" s="870"/>
      <c r="KRZ2" s="870"/>
      <c r="KSA2" s="870"/>
      <c r="KSB2" s="870"/>
      <c r="KSC2" s="870"/>
      <c r="KSD2" s="870"/>
      <c r="KSE2" s="870"/>
      <c r="KSF2" s="870"/>
      <c r="KSG2" s="870"/>
      <c r="KSH2" s="870"/>
      <c r="KSI2" s="870"/>
      <c r="KSJ2" s="870"/>
      <c r="KSK2" s="870"/>
      <c r="KSL2" s="870"/>
      <c r="KSM2" s="870"/>
      <c r="KSN2" s="870"/>
      <c r="KSO2" s="870"/>
      <c r="KSP2" s="870"/>
      <c r="KSQ2" s="870"/>
      <c r="KSR2" s="870"/>
      <c r="KSS2" s="870"/>
      <c r="KST2" s="870"/>
      <c r="KSU2" s="870"/>
      <c r="KSV2" s="870"/>
      <c r="KSW2" s="870"/>
      <c r="KSX2" s="870"/>
      <c r="KSY2" s="870"/>
      <c r="KSZ2" s="870"/>
      <c r="KTA2" s="870"/>
      <c r="KTB2" s="870"/>
      <c r="KTC2" s="870"/>
      <c r="KTD2" s="870"/>
      <c r="KTE2" s="870"/>
      <c r="KTF2" s="870"/>
      <c r="KTG2" s="870"/>
      <c r="KTH2" s="870"/>
      <c r="KTI2" s="870"/>
      <c r="KTJ2" s="870"/>
      <c r="KTK2" s="870"/>
      <c r="KTL2" s="870"/>
      <c r="KTM2" s="870"/>
      <c r="KTN2" s="870"/>
      <c r="KTO2" s="870"/>
      <c r="KTP2" s="870"/>
      <c r="KTQ2" s="870"/>
      <c r="KTR2" s="870"/>
      <c r="KTS2" s="870"/>
      <c r="KTT2" s="870"/>
      <c r="KTU2" s="870"/>
      <c r="KTV2" s="870"/>
      <c r="KTW2" s="870"/>
      <c r="KTX2" s="870"/>
      <c r="KTY2" s="870"/>
      <c r="KTZ2" s="870"/>
      <c r="KUA2" s="870"/>
      <c r="KUB2" s="870"/>
      <c r="KUC2" s="870"/>
      <c r="KUD2" s="870"/>
      <c r="KUE2" s="870"/>
      <c r="KUF2" s="870"/>
      <c r="KUG2" s="870"/>
      <c r="KUH2" s="870"/>
      <c r="KUI2" s="870"/>
      <c r="KUJ2" s="870"/>
      <c r="KUK2" s="870"/>
      <c r="KUL2" s="870"/>
      <c r="KUM2" s="870"/>
      <c r="KUN2" s="870"/>
      <c r="KUO2" s="870"/>
      <c r="KUP2" s="870"/>
      <c r="KUQ2" s="870"/>
      <c r="KUR2" s="870"/>
      <c r="KUS2" s="870"/>
      <c r="KUT2" s="870"/>
      <c r="KUU2" s="870"/>
      <c r="KUV2" s="870"/>
      <c r="KUW2" s="870"/>
      <c r="KUX2" s="870"/>
      <c r="KUY2" s="870"/>
      <c r="KUZ2" s="870"/>
      <c r="KVA2" s="870"/>
      <c r="KVB2" s="870"/>
      <c r="KVC2" s="870"/>
      <c r="KVD2" s="870"/>
      <c r="KVE2" s="870"/>
      <c r="KVF2" s="870"/>
      <c r="KVG2" s="870"/>
      <c r="KVH2" s="870"/>
      <c r="KVI2" s="870"/>
      <c r="KVJ2" s="870"/>
      <c r="KVK2" s="870"/>
      <c r="KVL2" s="870"/>
      <c r="KVM2" s="870"/>
      <c r="KVN2" s="870"/>
      <c r="KVO2" s="870"/>
      <c r="KVP2" s="870"/>
      <c r="KVQ2" s="870"/>
      <c r="KVR2" s="870"/>
      <c r="KVS2" s="870"/>
      <c r="KVT2" s="870"/>
      <c r="KVU2" s="870"/>
      <c r="KVV2" s="870"/>
      <c r="KVW2" s="870"/>
      <c r="KVX2" s="870"/>
      <c r="KVY2" s="870"/>
      <c r="KVZ2" s="870"/>
      <c r="KWA2" s="870"/>
      <c r="KWB2" s="870"/>
      <c r="KWC2" s="870"/>
      <c r="KWD2" s="870"/>
      <c r="KWE2" s="870"/>
      <c r="KWF2" s="870"/>
      <c r="KWG2" s="870"/>
      <c r="KWH2" s="870"/>
      <c r="KWI2" s="870"/>
      <c r="KWJ2" s="870"/>
      <c r="KWK2" s="870"/>
      <c r="KWL2" s="870"/>
      <c r="KWM2" s="870"/>
      <c r="KWN2" s="870"/>
      <c r="KWO2" s="870"/>
      <c r="KWP2" s="870"/>
      <c r="KWQ2" s="870"/>
      <c r="KWR2" s="870"/>
      <c r="KWS2" s="870"/>
      <c r="KWT2" s="870"/>
      <c r="KWU2" s="870"/>
      <c r="KWV2" s="870"/>
      <c r="KWW2" s="870"/>
      <c r="KWX2" s="870"/>
      <c r="KWY2" s="870"/>
      <c r="KWZ2" s="870"/>
      <c r="KXA2" s="870"/>
      <c r="KXB2" s="870"/>
      <c r="KXC2" s="870"/>
      <c r="KXD2" s="870"/>
      <c r="KXE2" s="870"/>
      <c r="KXF2" s="870"/>
      <c r="KXG2" s="870"/>
      <c r="KXH2" s="870"/>
      <c r="KXI2" s="870"/>
      <c r="KXJ2" s="870"/>
      <c r="KXK2" s="870"/>
      <c r="KXL2" s="870"/>
      <c r="KXM2" s="870"/>
      <c r="KXN2" s="870"/>
      <c r="KXO2" s="870"/>
      <c r="KXP2" s="870"/>
      <c r="KXQ2" s="870"/>
      <c r="KXR2" s="870"/>
      <c r="KXS2" s="870"/>
      <c r="KXT2" s="870"/>
      <c r="KXU2" s="870"/>
      <c r="KXV2" s="870"/>
      <c r="KXW2" s="870"/>
      <c r="KXX2" s="870"/>
      <c r="KXY2" s="870"/>
      <c r="KXZ2" s="870"/>
      <c r="KYA2" s="870"/>
      <c r="KYB2" s="870"/>
      <c r="KYC2" s="870"/>
      <c r="KYD2" s="870"/>
      <c r="KYE2" s="870"/>
      <c r="KYF2" s="870"/>
      <c r="KYG2" s="870"/>
      <c r="KYH2" s="870"/>
      <c r="KYI2" s="870"/>
      <c r="KYJ2" s="870"/>
      <c r="KYK2" s="870"/>
      <c r="KYL2" s="870"/>
      <c r="KYM2" s="870"/>
      <c r="KYN2" s="870"/>
      <c r="KYO2" s="870"/>
      <c r="KYP2" s="870"/>
      <c r="KYQ2" s="870"/>
      <c r="KYR2" s="870"/>
      <c r="KYS2" s="870"/>
      <c r="KYT2" s="870"/>
      <c r="KYU2" s="870"/>
      <c r="KYV2" s="870"/>
      <c r="KYW2" s="870"/>
      <c r="KYX2" s="870"/>
      <c r="KYY2" s="870"/>
      <c r="KYZ2" s="870"/>
      <c r="KZA2" s="870"/>
      <c r="KZB2" s="870"/>
      <c r="KZC2" s="870"/>
      <c r="KZD2" s="870"/>
      <c r="KZE2" s="870"/>
      <c r="KZF2" s="870"/>
      <c r="KZG2" s="870"/>
      <c r="KZH2" s="870"/>
      <c r="KZI2" s="870"/>
      <c r="KZJ2" s="870"/>
      <c r="KZK2" s="870"/>
      <c r="KZL2" s="870"/>
      <c r="KZM2" s="870"/>
      <c r="KZN2" s="870"/>
      <c r="KZO2" s="870"/>
      <c r="KZP2" s="870"/>
      <c r="KZQ2" s="870"/>
      <c r="KZR2" s="870"/>
      <c r="KZS2" s="870"/>
      <c r="KZT2" s="870"/>
      <c r="KZU2" s="870"/>
      <c r="KZV2" s="870"/>
      <c r="KZW2" s="870"/>
      <c r="KZX2" s="870"/>
      <c r="KZY2" s="870"/>
      <c r="KZZ2" s="870"/>
      <c r="LAA2" s="870"/>
      <c r="LAB2" s="870"/>
      <c r="LAC2" s="870"/>
      <c r="LAD2" s="870"/>
      <c r="LAE2" s="870"/>
      <c r="LAF2" s="870"/>
      <c r="LAG2" s="870"/>
      <c r="LAH2" s="870"/>
      <c r="LAI2" s="870"/>
      <c r="LAJ2" s="870"/>
      <c r="LAK2" s="870"/>
      <c r="LAL2" s="870"/>
      <c r="LAM2" s="870"/>
      <c r="LAN2" s="870"/>
      <c r="LAO2" s="870"/>
      <c r="LAP2" s="870"/>
      <c r="LAQ2" s="870"/>
      <c r="LAR2" s="870"/>
      <c r="LAS2" s="870"/>
      <c r="LAT2" s="870"/>
      <c r="LAU2" s="870"/>
      <c r="LAV2" s="870"/>
      <c r="LAW2" s="870"/>
      <c r="LAX2" s="870"/>
      <c r="LAY2" s="870"/>
      <c r="LAZ2" s="870"/>
      <c r="LBA2" s="870"/>
      <c r="LBB2" s="870"/>
      <c r="LBC2" s="870"/>
      <c r="LBD2" s="870"/>
      <c r="LBE2" s="870"/>
      <c r="LBF2" s="870"/>
      <c r="LBG2" s="870"/>
      <c r="LBH2" s="870"/>
      <c r="LBI2" s="870"/>
      <c r="LBJ2" s="870"/>
      <c r="LBK2" s="870"/>
      <c r="LBL2" s="870"/>
      <c r="LBM2" s="870"/>
      <c r="LBN2" s="870"/>
      <c r="LBO2" s="870"/>
      <c r="LBP2" s="870"/>
      <c r="LBQ2" s="870"/>
      <c r="LBR2" s="870"/>
      <c r="LBS2" s="870"/>
      <c r="LBT2" s="870"/>
      <c r="LBU2" s="870"/>
      <c r="LBV2" s="870"/>
      <c r="LBW2" s="870"/>
      <c r="LBX2" s="870"/>
      <c r="LBY2" s="870"/>
      <c r="LBZ2" s="870"/>
      <c r="LCA2" s="870"/>
      <c r="LCB2" s="870"/>
      <c r="LCC2" s="870"/>
      <c r="LCD2" s="870"/>
      <c r="LCE2" s="870"/>
      <c r="LCF2" s="870"/>
      <c r="LCG2" s="870"/>
      <c r="LCH2" s="870"/>
      <c r="LCI2" s="870"/>
      <c r="LCJ2" s="870"/>
      <c r="LCK2" s="870"/>
      <c r="LCL2" s="870"/>
      <c r="LCM2" s="870"/>
      <c r="LCN2" s="870"/>
      <c r="LCO2" s="870"/>
      <c r="LCP2" s="870"/>
      <c r="LCQ2" s="870"/>
      <c r="LCR2" s="870"/>
      <c r="LCS2" s="870"/>
      <c r="LCT2" s="870"/>
      <c r="LCU2" s="870"/>
      <c r="LCV2" s="870"/>
      <c r="LCW2" s="870"/>
      <c r="LCX2" s="870"/>
      <c r="LCY2" s="870"/>
      <c r="LCZ2" s="870"/>
      <c r="LDA2" s="870"/>
      <c r="LDB2" s="870"/>
      <c r="LDC2" s="870"/>
      <c r="LDD2" s="870"/>
      <c r="LDE2" s="870"/>
      <c r="LDF2" s="870"/>
      <c r="LDG2" s="870"/>
      <c r="LDH2" s="870"/>
      <c r="LDI2" s="870"/>
      <c r="LDJ2" s="870"/>
      <c r="LDK2" s="870"/>
      <c r="LDL2" s="870"/>
      <c r="LDM2" s="870"/>
      <c r="LDN2" s="870"/>
      <c r="LDO2" s="870"/>
      <c r="LDP2" s="870"/>
      <c r="LDQ2" s="870"/>
      <c r="LDR2" s="870"/>
      <c r="LDS2" s="870"/>
      <c r="LDT2" s="870"/>
      <c r="LDU2" s="870"/>
      <c r="LDV2" s="870"/>
      <c r="LDW2" s="870"/>
      <c r="LDX2" s="870"/>
      <c r="LDY2" s="870"/>
      <c r="LDZ2" s="870"/>
      <c r="LEA2" s="870"/>
      <c r="LEB2" s="870"/>
      <c r="LEC2" s="870"/>
      <c r="LED2" s="870"/>
      <c r="LEE2" s="870"/>
      <c r="LEF2" s="870"/>
      <c r="LEG2" s="870"/>
      <c r="LEH2" s="870"/>
      <c r="LEI2" s="870"/>
      <c r="LEJ2" s="870"/>
      <c r="LEK2" s="870"/>
      <c r="LEL2" s="870"/>
      <c r="LEM2" s="870"/>
      <c r="LEN2" s="870"/>
      <c r="LEO2" s="870"/>
      <c r="LEP2" s="870"/>
      <c r="LEQ2" s="870"/>
      <c r="LER2" s="870"/>
      <c r="LES2" s="870"/>
      <c r="LET2" s="870"/>
      <c r="LEU2" s="870"/>
      <c r="LEV2" s="870"/>
      <c r="LEW2" s="870"/>
      <c r="LEX2" s="870"/>
      <c r="LEY2" s="870"/>
      <c r="LEZ2" s="870"/>
      <c r="LFA2" s="870"/>
      <c r="LFB2" s="870"/>
      <c r="LFC2" s="870"/>
      <c r="LFD2" s="870"/>
      <c r="LFE2" s="870"/>
      <c r="LFF2" s="870"/>
      <c r="LFG2" s="870"/>
      <c r="LFH2" s="870"/>
      <c r="LFI2" s="870"/>
      <c r="LFJ2" s="870"/>
      <c r="LFK2" s="870"/>
      <c r="LFL2" s="870"/>
      <c r="LFM2" s="870"/>
      <c r="LFN2" s="870"/>
      <c r="LFO2" s="870"/>
      <c r="LFP2" s="870"/>
      <c r="LFQ2" s="870"/>
      <c r="LFR2" s="870"/>
      <c r="LFS2" s="870"/>
      <c r="LFT2" s="870"/>
      <c r="LFU2" s="870"/>
      <c r="LFV2" s="870"/>
      <c r="LFW2" s="870"/>
      <c r="LFX2" s="870"/>
      <c r="LFY2" s="870"/>
      <c r="LFZ2" s="870"/>
      <c r="LGA2" s="870"/>
      <c r="LGB2" s="870"/>
      <c r="LGC2" s="870"/>
      <c r="LGD2" s="870"/>
      <c r="LGE2" s="870"/>
      <c r="LGF2" s="870"/>
      <c r="LGG2" s="870"/>
      <c r="LGH2" s="870"/>
      <c r="LGI2" s="870"/>
      <c r="LGJ2" s="870"/>
      <c r="LGK2" s="870"/>
      <c r="LGL2" s="870"/>
      <c r="LGM2" s="870"/>
      <c r="LGN2" s="870"/>
      <c r="LGO2" s="870"/>
      <c r="LGP2" s="870"/>
      <c r="LGQ2" s="870"/>
      <c r="LGR2" s="870"/>
      <c r="LGS2" s="870"/>
      <c r="LGT2" s="870"/>
      <c r="LGU2" s="870"/>
      <c r="LGV2" s="870"/>
      <c r="LGW2" s="870"/>
      <c r="LGX2" s="870"/>
      <c r="LGY2" s="870"/>
      <c r="LGZ2" s="870"/>
      <c r="LHA2" s="870"/>
      <c r="LHB2" s="870"/>
      <c r="LHC2" s="870"/>
      <c r="LHD2" s="870"/>
      <c r="LHE2" s="870"/>
      <c r="LHF2" s="870"/>
      <c r="LHG2" s="870"/>
      <c r="LHH2" s="870"/>
      <c r="LHI2" s="870"/>
      <c r="LHJ2" s="870"/>
      <c r="LHK2" s="870"/>
      <c r="LHL2" s="870"/>
      <c r="LHM2" s="870"/>
      <c r="LHN2" s="870"/>
      <c r="LHO2" s="870"/>
      <c r="LHP2" s="870"/>
      <c r="LHQ2" s="870"/>
      <c r="LHR2" s="870"/>
      <c r="LHS2" s="870"/>
      <c r="LHT2" s="870"/>
      <c r="LHU2" s="870"/>
      <c r="LHV2" s="870"/>
      <c r="LHW2" s="870"/>
      <c r="LHX2" s="870"/>
      <c r="LHY2" s="870"/>
      <c r="LHZ2" s="870"/>
      <c r="LIA2" s="870"/>
      <c r="LIB2" s="870"/>
      <c r="LIC2" s="870"/>
      <c r="LID2" s="870"/>
      <c r="LIE2" s="870"/>
      <c r="LIF2" s="870"/>
      <c r="LIG2" s="870"/>
      <c r="LIH2" s="870"/>
      <c r="LII2" s="870"/>
      <c r="LIJ2" s="870"/>
      <c r="LIK2" s="870"/>
      <c r="LIL2" s="870"/>
      <c r="LIM2" s="870"/>
      <c r="LIN2" s="870"/>
      <c r="LIO2" s="870"/>
      <c r="LIP2" s="870"/>
      <c r="LIQ2" s="870"/>
      <c r="LIR2" s="870"/>
      <c r="LIS2" s="870"/>
      <c r="LIT2" s="870"/>
      <c r="LIU2" s="870"/>
      <c r="LIV2" s="870"/>
      <c r="LIW2" s="870"/>
      <c r="LIX2" s="870"/>
      <c r="LIY2" s="870"/>
      <c r="LIZ2" s="870"/>
      <c r="LJA2" s="870"/>
      <c r="LJB2" s="870"/>
      <c r="LJC2" s="870"/>
      <c r="LJD2" s="870"/>
      <c r="LJE2" s="870"/>
      <c r="LJF2" s="870"/>
      <c r="LJG2" s="870"/>
      <c r="LJH2" s="870"/>
      <c r="LJI2" s="870"/>
      <c r="LJJ2" s="870"/>
      <c r="LJK2" s="870"/>
      <c r="LJL2" s="870"/>
      <c r="LJM2" s="870"/>
      <c r="LJN2" s="870"/>
      <c r="LJO2" s="870"/>
      <c r="LJP2" s="870"/>
      <c r="LJQ2" s="870"/>
      <c r="LJR2" s="870"/>
      <c r="LJS2" s="870"/>
      <c r="LJT2" s="870"/>
      <c r="LJU2" s="870"/>
      <c r="LJV2" s="870"/>
      <c r="LJW2" s="870"/>
      <c r="LJX2" s="870"/>
      <c r="LJY2" s="870"/>
      <c r="LJZ2" s="870"/>
      <c r="LKA2" s="870"/>
      <c r="LKB2" s="870"/>
      <c r="LKC2" s="870"/>
      <c r="LKD2" s="870"/>
      <c r="LKE2" s="870"/>
      <c r="LKF2" s="870"/>
      <c r="LKG2" s="870"/>
      <c r="LKH2" s="870"/>
      <c r="LKI2" s="870"/>
      <c r="LKJ2" s="870"/>
      <c r="LKK2" s="870"/>
      <c r="LKL2" s="870"/>
      <c r="LKM2" s="870"/>
      <c r="LKN2" s="870"/>
      <c r="LKO2" s="870"/>
      <c r="LKP2" s="870"/>
      <c r="LKQ2" s="870"/>
      <c r="LKR2" s="870"/>
      <c r="LKS2" s="870"/>
      <c r="LKT2" s="870"/>
      <c r="LKU2" s="870"/>
      <c r="LKV2" s="870"/>
      <c r="LKW2" s="870"/>
      <c r="LKX2" s="870"/>
      <c r="LKY2" s="870"/>
      <c r="LKZ2" s="870"/>
      <c r="LLA2" s="870"/>
      <c r="LLB2" s="870"/>
      <c r="LLC2" s="870"/>
      <c r="LLD2" s="870"/>
      <c r="LLE2" s="870"/>
      <c r="LLF2" s="870"/>
      <c r="LLG2" s="870"/>
      <c r="LLH2" s="870"/>
      <c r="LLI2" s="870"/>
      <c r="LLJ2" s="870"/>
      <c r="LLK2" s="870"/>
      <c r="LLL2" s="870"/>
      <c r="LLM2" s="870"/>
      <c r="LLN2" s="870"/>
      <c r="LLO2" s="870"/>
      <c r="LLP2" s="870"/>
      <c r="LLQ2" s="870"/>
      <c r="LLR2" s="870"/>
      <c r="LLS2" s="870"/>
      <c r="LLT2" s="870"/>
      <c r="LLU2" s="870"/>
      <c r="LLV2" s="870"/>
      <c r="LLW2" s="870"/>
      <c r="LLX2" s="870"/>
      <c r="LLY2" s="870"/>
      <c r="LLZ2" s="870"/>
      <c r="LMA2" s="870"/>
      <c r="LMB2" s="870"/>
      <c r="LMC2" s="870"/>
      <c r="LMD2" s="870"/>
      <c r="LME2" s="870"/>
      <c r="LMF2" s="870"/>
      <c r="LMG2" s="870"/>
      <c r="LMH2" s="870"/>
      <c r="LMI2" s="870"/>
      <c r="LMJ2" s="870"/>
      <c r="LMK2" s="870"/>
      <c r="LML2" s="870"/>
      <c r="LMM2" s="870"/>
      <c r="LMN2" s="870"/>
      <c r="LMO2" s="870"/>
      <c r="LMP2" s="870"/>
      <c r="LMQ2" s="870"/>
      <c r="LMR2" s="870"/>
      <c r="LMS2" s="870"/>
      <c r="LMT2" s="870"/>
      <c r="LMU2" s="870"/>
      <c r="LMV2" s="870"/>
      <c r="LMW2" s="870"/>
      <c r="LMX2" s="870"/>
      <c r="LMY2" s="870"/>
      <c r="LMZ2" s="870"/>
      <c r="LNA2" s="870"/>
      <c r="LNB2" s="870"/>
      <c r="LNC2" s="870"/>
      <c r="LND2" s="870"/>
      <c r="LNE2" s="870"/>
      <c r="LNF2" s="870"/>
      <c r="LNG2" s="870"/>
      <c r="LNH2" s="870"/>
      <c r="LNI2" s="870"/>
      <c r="LNJ2" s="870"/>
      <c r="LNK2" s="870"/>
      <c r="LNL2" s="870"/>
      <c r="LNM2" s="870"/>
      <c r="LNN2" s="870"/>
      <c r="LNO2" s="870"/>
      <c r="LNP2" s="870"/>
      <c r="LNQ2" s="870"/>
      <c r="LNR2" s="870"/>
      <c r="LNS2" s="870"/>
      <c r="LNT2" s="870"/>
      <c r="LNU2" s="870"/>
      <c r="LNV2" s="870"/>
      <c r="LNW2" s="870"/>
      <c r="LNX2" s="870"/>
      <c r="LNY2" s="870"/>
      <c r="LNZ2" s="870"/>
      <c r="LOA2" s="870"/>
      <c r="LOB2" s="870"/>
      <c r="LOC2" s="870"/>
      <c r="LOD2" s="870"/>
      <c r="LOE2" s="870"/>
      <c r="LOF2" s="870"/>
      <c r="LOG2" s="870"/>
      <c r="LOH2" s="870"/>
      <c r="LOI2" s="870"/>
      <c r="LOJ2" s="870"/>
      <c r="LOK2" s="870"/>
      <c r="LOL2" s="870"/>
      <c r="LOM2" s="870"/>
      <c r="LON2" s="870"/>
      <c r="LOO2" s="870"/>
      <c r="LOP2" s="870"/>
      <c r="LOQ2" s="870"/>
      <c r="LOR2" s="870"/>
      <c r="LOS2" s="870"/>
      <c r="LOT2" s="870"/>
      <c r="LOU2" s="870"/>
      <c r="LOV2" s="870"/>
      <c r="LOW2" s="870"/>
      <c r="LOX2" s="870"/>
      <c r="LOY2" s="870"/>
      <c r="LOZ2" s="870"/>
      <c r="LPA2" s="870"/>
      <c r="LPB2" s="870"/>
      <c r="LPC2" s="870"/>
      <c r="LPD2" s="870"/>
      <c r="LPE2" s="870"/>
      <c r="LPF2" s="870"/>
      <c r="LPG2" s="870"/>
      <c r="LPH2" s="870"/>
      <c r="LPI2" s="870"/>
      <c r="LPJ2" s="870"/>
      <c r="LPK2" s="870"/>
      <c r="LPL2" s="870"/>
      <c r="LPM2" s="870"/>
      <c r="LPN2" s="870"/>
      <c r="LPO2" s="870"/>
      <c r="LPP2" s="870"/>
      <c r="LPQ2" s="870"/>
      <c r="LPR2" s="870"/>
      <c r="LPS2" s="870"/>
      <c r="LPT2" s="870"/>
      <c r="LPU2" s="870"/>
      <c r="LPV2" s="870"/>
      <c r="LPW2" s="870"/>
      <c r="LPX2" s="870"/>
      <c r="LPY2" s="870"/>
      <c r="LPZ2" s="870"/>
      <c r="LQA2" s="870"/>
      <c r="LQB2" s="870"/>
      <c r="LQC2" s="870"/>
      <c r="LQD2" s="870"/>
      <c r="LQE2" s="870"/>
      <c r="LQF2" s="870"/>
      <c r="LQG2" s="870"/>
      <c r="LQH2" s="870"/>
      <c r="LQI2" s="870"/>
      <c r="LQJ2" s="870"/>
      <c r="LQK2" s="870"/>
      <c r="LQL2" s="870"/>
      <c r="LQM2" s="870"/>
      <c r="LQN2" s="870"/>
      <c r="LQO2" s="870"/>
      <c r="LQP2" s="870"/>
      <c r="LQQ2" s="870"/>
      <c r="LQR2" s="870"/>
      <c r="LQS2" s="870"/>
      <c r="LQT2" s="870"/>
      <c r="LQU2" s="870"/>
      <c r="LQV2" s="870"/>
      <c r="LQW2" s="870"/>
      <c r="LQX2" s="870"/>
      <c r="LQY2" s="870"/>
      <c r="LQZ2" s="870"/>
      <c r="LRA2" s="870"/>
      <c r="LRB2" s="870"/>
      <c r="LRC2" s="870"/>
      <c r="LRD2" s="870"/>
      <c r="LRE2" s="870"/>
      <c r="LRF2" s="870"/>
      <c r="LRG2" s="870"/>
      <c r="LRH2" s="870"/>
      <c r="LRI2" s="870"/>
      <c r="LRJ2" s="870"/>
      <c r="LRK2" s="870"/>
      <c r="LRL2" s="870"/>
      <c r="LRM2" s="870"/>
      <c r="LRN2" s="870"/>
      <c r="LRO2" s="870"/>
      <c r="LRP2" s="870"/>
      <c r="LRQ2" s="870"/>
      <c r="LRR2" s="870"/>
      <c r="LRS2" s="870"/>
      <c r="LRT2" s="870"/>
      <c r="LRU2" s="870"/>
      <c r="LRV2" s="870"/>
      <c r="LRW2" s="870"/>
      <c r="LRX2" s="870"/>
      <c r="LRY2" s="870"/>
      <c r="LRZ2" s="870"/>
      <c r="LSA2" s="870"/>
      <c r="LSB2" s="870"/>
      <c r="LSC2" s="870"/>
      <c r="LSD2" s="870"/>
      <c r="LSE2" s="870"/>
      <c r="LSF2" s="870"/>
      <c r="LSG2" s="870"/>
      <c r="LSH2" s="870"/>
      <c r="LSI2" s="870"/>
      <c r="LSJ2" s="870"/>
      <c r="LSK2" s="870"/>
      <c r="LSL2" s="870"/>
      <c r="LSM2" s="870"/>
      <c r="LSN2" s="870"/>
      <c r="LSO2" s="870"/>
      <c r="LSP2" s="870"/>
      <c r="LSQ2" s="870"/>
      <c r="LSR2" s="870"/>
      <c r="LSS2" s="870"/>
      <c r="LST2" s="870"/>
      <c r="LSU2" s="870"/>
      <c r="LSV2" s="870"/>
      <c r="LSW2" s="870"/>
      <c r="LSX2" s="870"/>
      <c r="LSY2" s="870"/>
      <c r="LSZ2" s="870"/>
      <c r="LTA2" s="870"/>
      <c r="LTB2" s="870"/>
      <c r="LTC2" s="870"/>
      <c r="LTD2" s="870"/>
      <c r="LTE2" s="870"/>
      <c r="LTF2" s="870"/>
      <c r="LTG2" s="870"/>
      <c r="LTH2" s="870"/>
      <c r="LTI2" s="870"/>
      <c r="LTJ2" s="870"/>
      <c r="LTK2" s="870"/>
      <c r="LTL2" s="870"/>
      <c r="LTM2" s="870"/>
      <c r="LTN2" s="870"/>
      <c r="LTO2" s="870"/>
      <c r="LTP2" s="870"/>
      <c r="LTQ2" s="870"/>
      <c r="LTR2" s="870"/>
      <c r="LTS2" s="870"/>
      <c r="LTT2" s="870"/>
      <c r="LTU2" s="870"/>
      <c r="LTV2" s="870"/>
      <c r="LTW2" s="870"/>
      <c r="LTX2" s="870"/>
      <c r="LTY2" s="870"/>
      <c r="LTZ2" s="870"/>
      <c r="LUA2" s="870"/>
      <c r="LUB2" s="870"/>
      <c r="LUC2" s="870"/>
      <c r="LUD2" s="870"/>
      <c r="LUE2" s="870"/>
      <c r="LUF2" s="870"/>
      <c r="LUG2" s="870"/>
      <c r="LUH2" s="870"/>
      <c r="LUI2" s="870"/>
      <c r="LUJ2" s="870"/>
      <c r="LUK2" s="870"/>
      <c r="LUL2" s="870"/>
      <c r="LUM2" s="870"/>
      <c r="LUN2" s="870"/>
      <c r="LUO2" s="870"/>
      <c r="LUP2" s="870"/>
      <c r="LUQ2" s="870"/>
      <c r="LUR2" s="870"/>
      <c r="LUS2" s="870"/>
      <c r="LUT2" s="870"/>
      <c r="LUU2" s="870"/>
      <c r="LUV2" s="870"/>
      <c r="LUW2" s="870"/>
      <c r="LUX2" s="870"/>
      <c r="LUY2" s="870"/>
      <c r="LUZ2" s="870"/>
      <c r="LVA2" s="870"/>
      <c r="LVB2" s="870"/>
      <c r="LVC2" s="870"/>
      <c r="LVD2" s="870"/>
      <c r="LVE2" s="870"/>
      <c r="LVF2" s="870"/>
      <c r="LVG2" s="870"/>
      <c r="LVH2" s="870"/>
      <c r="LVI2" s="870"/>
      <c r="LVJ2" s="870"/>
      <c r="LVK2" s="870"/>
      <c r="LVL2" s="870"/>
      <c r="LVM2" s="870"/>
      <c r="LVN2" s="870"/>
      <c r="LVO2" s="870"/>
      <c r="LVP2" s="870"/>
      <c r="LVQ2" s="870"/>
      <c r="LVR2" s="870"/>
      <c r="LVS2" s="870"/>
      <c r="LVT2" s="870"/>
      <c r="LVU2" s="870"/>
      <c r="LVV2" s="870"/>
      <c r="LVW2" s="870"/>
      <c r="LVX2" s="870"/>
      <c r="LVY2" s="870"/>
      <c r="LVZ2" s="870"/>
      <c r="LWA2" s="870"/>
      <c r="LWB2" s="870"/>
      <c r="LWC2" s="870"/>
      <c r="LWD2" s="870"/>
      <c r="LWE2" s="870"/>
      <c r="LWF2" s="870"/>
      <c r="LWG2" s="870"/>
      <c r="LWH2" s="870"/>
      <c r="LWI2" s="870"/>
      <c r="LWJ2" s="870"/>
      <c r="LWK2" s="870"/>
      <c r="LWL2" s="870"/>
      <c r="LWM2" s="870"/>
      <c r="LWN2" s="870"/>
      <c r="LWO2" s="870"/>
      <c r="LWP2" s="870"/>
      <c r="LWQ2" s="870"/>
      <c r="LWR2" s="870"/>
      <c r="LWS2" s="870"/>
      <c r="LWT2" s="870"/>
      <c r="LWU2" s="870"/>
      <c r="LWV2" s="870"/>
      <c r="LWW2" s="870"/>
      <c r="LWX2" s="870"/>
      <c r="LWY2" s="870"/>
      <c r="LWZ2" s="870"/>
      <c r="LXA2" s="870"/>
      <c r="LXB2" s="870"/>
      <c r="LXC2" s="870"/>
      <c r="LXD2" s="870"/>
      <c r="LXE2" s="870"/>
      <c r="LXF2" s="870"/>
      <c r="LXG2" s="870"/>
      <c r="LXH2" s="870"/>
      <c r="LXI2" s="870"/>
      <c r="LXJ2" s="870"/>
      <c r="LXK2" s="870"/>
      <c r="LXL2" s="870"/>
      <c r="LXM2" s="870"/>
      <c r="LXN2" s="870"/>
      <c r="LXO2" s="870"/>
      <c r="LXP2" s="870"/>
      <c r="LXQ2" s="870"/>
      <c r="LXR2" s="870"/>
      <c r="LXS2" s="870"/>
      <c r="LXT2" s="870"/>
      <c r="LXU2" s="870"/>
      <c r="LXV2" s="870"/>
      <c r="LXW2" s="870"/>
      <c r="LXX2" s="870"/>
      <c r="LXY2" s="870"/>
      <c r="LXZ2" s="870"/>
      <c r="LYA2" s="870"/>
      <c r="LYB2" s="870"/>
      <c r="LYC2" s="870"/>
      <c r="LYD2" s="870"/>
      <c r="LYE2" s="870"/>
      <c r="LYF2" s="870"/>
      <c r="LYG2" s="870"/>
      <c r="LYH2" s="870"/>
      <c r="LYI2" s="870"/>
      <c r="LYJ2" s="870"/>
      <c r="LYK2" s="870"/>
      <c r="LYL2" s="870"/>
      <c r="LYM2" s="870"/>
      <c r="LYN2" s="870"/>
      <c r="LYO2" s="870"/>
      <c r="LYP2" s="870"/>
      <c r="LYQ2" s="870"/>
      <c r="LYR2" s="870"/>
      <c r="LYS2" s="870"/>
      <c r="LYT2" s="870"/>
      <c r="LYU2" s="870"/>
      <c r="LYV2" s="870"/>
      <c r="LYW2" s="870"/>
      <c r="LYX2" s="870"/>
      <c r="LYY2" s="870"/>
      <c r="LYZ2" s="870"/>
      <c r="LZA2" s="870"/>
      <c r="LZB2" s="870"/>
      <c r="LZC2" s="870"/>
      <c r="LZD2" s="870"/>
      <c r="LZE2" s="870"/>
      <c r="LZF2" s="870"/>
      <c r="LZG2" s="870"/>
      <c r="LZH2" s="870"/>
      <c r="LZI2" s="870"/>
      <c r="LZJ2" s="870"/>
      <c r="LZK2" s="870"/>
      <c r="LZL2" s="870"/>
      <c r="LZM2" s="870"/>
      <c r="LZN2" s="870"/>
      <c r="LZO2" s="870"/>
      <c r="LZP2" s="870"/>
      <c r="LZQ2" s="870"/>
      <c r="LZR2" s="870"/>
      <c r="LZS2" s="870"/>
      <c r="LZT2" s="870"/>
      <c r="LZU2" s="870"/>
      <c r="LZV2" s="870"/>
      <c r="LZW2" s="870"/>
      <c r="LZX2" s="870"/>
      <c r="LZY2" s="870"/>
      <c r="LZZ2" s="870"/>
      <c r="MAA2" s="870"/>
      <c r="MAB2" s="870"/>
      <c r="MAC2" s="870"/>
      <c r="MAD2" s="870"/>
      <c r="MAE2" s="870"/>
      <c r="MAF2" s="870"/>
      <c r="MAG2" s="870"/>
      <c r="MAH2" s="870"/>
      <c r="MAI2" s="870"/>
      <c r="MAJ2" s="870"/>
      <c r="MAK2" s="870"/>
      <c r="MAL2" s="870"/>
      <c r="MAM2" s="870"/>
      <c r="MAN2" s="870"/>
      <c r="MAO2" s="870"/>
      <c r="MAP2" s="870"/>
      <c r="MAQ2" s="870"/>
      <c r="MAR2" s="870"/>
      <c r="MAS2" s="870"/>
      <c r="MAT2" s="870"/>
      <c r="MAU2" s="870"/>
      <c r="MAV2" s="870"/>
      <c r="MAW2" s="870"/>
      <c r="MAX2" s="870"/>
      <c r="MAY2" s="870"/>
      <c r="MAZ2" s="870"/>
      <c r="MBA2" s="870"/>
      <c r="MBB2" s="870"/>
      <c r="MBC2" s="870"/>
      <c r="MBD2" s="870"/>
      <c r="MBE2" s="870"/>
      <c r="MBF2" s="870"/>
      <c r="MBG2" s="870"/>
      <c r="MBH2" s="870"/>
      <c r="MBI2" s="870"/>
      <c r="MBJ2" s="870"/>
      <c r="MBK2" s="870"/>
      <c r="MBL2" s="870"/>
      <c r="MBM2" s="870"/>
      <c r="MBN2" s="870"/>
      <c r="MBO2" s="870"/>
      <c r="MBP2" s="870"/>
      <c r="MBQ2" s="870"/>
      <c r="MBR2" s="870"/>
      <c r="MBS2" s="870"/>
      <c r="MBT2" s="870"/>
      <c r="MBU2" s="870"/>
      <c r="MBV2" s="870"/>
      <c r="MBW2" s="870"/>
      <c r="MBX2" s="870"/>
      <c r="MBY2" s="870"/>
      <c r="MBZ2" s="870"/>
      <c r="MCA2" s="870"/>
      <c r="MCB2" s="870"/>
      <c r="MCC2" s="870"/>
      <c r="MCD2" s="870"/>
      <c r="MCE2" s="870"/>
      <c r="MCF2" s="870"/>
      <c r="MCG2" s="870"/>
      <c r="MCH2" s="870"/>
      <c r="MCI2" s="870"/>
      <c r="MCJ2" s="870"/>
      <c r="MCK2" s="870"/>
      <c r="MCL2" s="870"/>
      <c r="MCM2" s="870"/>
      <c r="MCN2" s="870"/>
      <c r="MCO2" s="870"/>
      <c r="MCP2" s="870"/>
      <c r="MCQ2" s="870"/>
      <c r="MCR2" s="870"/>
      <c r="MCS2" s="870"/>
      <c r="MCT2" s="870"/>
      <c r="MCU2" s="870"/>
      <c r="MCV2" s="870"/>
      <c r="MCW2" s="870"/>
      <c r="MCX2" s="870"/>
      <c r="MCY2" s="870"/>
      <c r="MCZ2" s="870"/>
      <c r="MDA2" s="870"/>
      <c r="MDB2" s="870"/>
      <c r="MDC2" s="870"/>
      <c r="MDD2" s="870"/>
      <c r="MDE2" s="870"/>
      <c r="MDF2" s="870"/>
      <c r="MDG2" s="870"/>
      <c r="MDH2" s="870"/>
      <c r="MDI2" s="870"/>
      <c r="MDJ2" s="870"/>
      <c r="MDK2" s="870"/>
      <c r="MDL2" s="870"/>
      <c r="MDM2" s="870"/>
      <c r="MDN2" s="870"/>
      <c r="MDO2" s="870"/>
      <c r="MDP2" s="870"/>
      <c r="MDQ2" s="870"/>
      <c r="MDR2" s="870"/>
      <c r="MDS2" s="870"/>
      <c r="MDT2" s="870"/>
      <c r="MDU2" s="870"/>
      <c r="MDV2" s="870"/>
      <c r="MDW2" s="870"/>
      <c r="MDX2" s="870"/>
      <c r="MDY2" s="870"/>
      <c r="MDZ2" s="870"/>
      <c r="MEA2" s="870"/>
      <c r="MEB2" s="870"/>
      <c r="MEC2" s="870"/>
      <c r="MED2" s="870"/>
      <c r="MEE2" s="870"/>
      <c r="MEF2" s="870"/>
      <c r="MEG2" s="870"/>
      <c r="MEH2" s="870"/>
      <c r="MEI2" s="870"/>
      <c r="MEJ2" s="870"/>
      <c r="MEK2" s="870"/>
      <c r="MEL2" s="870"/>
      <c r="MEM2" s="870"/>
      <c r="MEN2" s="870"/>
      <c r="MEO2" s="870"/>
      <c r="MEP2" s="870"/>
      <c r="MEQ2" s="870"/>
      <c r="MER2" s="870"/>
      <c r="MES2" s="870"/>
      <c r="MET2" s="870"/>
      <c r="MEU2" s="870"/>
      <c r="MEV2" s="870"/>
      <c r="MEW2" s="870"/>
      <c r="MEX2" s="870"/>
      <c r="MEY2" s="870"/>
      <c r="MEZ2" s="870"/>
      <c r="MFA2" s="870"/>
      <c r="MFB2" s="870"/>
      <c r="MFC2" s="870"/>
      <c r="MFD2" s="870"/>
      <c r="MFE2" s="870"/>
      <c r="MFF2" s="870"/>
      <c r="MFG2" s="870"/>
      <c r="MFH2" s="870"/>
      <c r="MFI2" s="870"/>
      <c r="MFJ2" s="870"/>
      <c r="MFK2" s="870"/>
      <c r="MFL2" s="870"/>
      <c r="MFM2" s="870"/>
      <c r="MFN2" s="870"/>
      <c r="MFO2" s="870"/>
      <c r="MFP2" s="870"/>
      <c r="MFQ2" s="870"/>
      <c r="MFR2" s="870"/>
      <c r="MFS2" s="870"/>
      <c r="MFT2" s="870"/>
      <c r="MFU2" s="870"/>
      <c r="MFV2" s="870"/>
      <c r="MFW2" s="870"/>
      <c r="MFX2" s="870"/>
      <c r="MFY2" s="870"/>
      <c r="MFZ2" s="870"/>
      <c r="MGA2" s="870"/>
      <c r="MGB2" s="870"/>
      <c r="MGC2" s="870"/>
      <c r="MGD2" s="870"/>
      <c r="MGE2" s="870"/>
      <c r="MGF2" s="870"/>
      <c r="MGG2" s="870"/>
      <c r="MGH2" s="870"/>
      <c r="MGI2" s="870"/>
      <c r="MGJ2" s="870"/>
      <c r="MGK2" s="870"/>
      <c r="MGL2" s="870"/>
      <c r="MGM2" s="870"/>
      <c r="MGN2" s="870"/>
      <c r="MGO2" s="870"/>
      <c r="MGP2" s="870"/>
      <c r="MGQ2" s="870"/>
      <c r="MGR2" s="870"/>
      <c r="MGS2" s="870"/>
      <c r="MGT2" s="870"/>
      <c r="MGU2" s="870"/>
      <c r="MGV2" s="870"/>
      <c r="MGW2" s="870"/>
      <c r="MGX2" s="870"/>
      <c r="MGY2" s="870"/>
      <c r="MGZ2" s="870"/>
      <c r="MHA2" s="870"/>
      <c r="MHB2" s="870"/>
      <c r="MHC2" s="870"/>
      <c r="MHD2" s="870"/>
      <c r="MHE2" s="870"/>
      <c r="MHF2" s="870"/>
      <c r="MHG2" s="870"/>
      <c r="MHH2" s="870"/>
      <c r="MHI2" s="870"/>
      <c r="MHJ2" s="870"/>
      <c r="MHK2" s="870"/>
      <c r="MHL2" s="870"/>
      <c r="MHM2" s="870"/>
      <c r="MHN2" s="870"/>
      <c r="MHO2" s="870"/>
      <c r="MHP2" s="870"/>
      <c r="MHQ2" s="870"/>
      <c r="MHR2" s="870"/>
      <c r="MHS2" s="870"/>
      <c r="MHT2" s="870"/>
      <c r="MHU2" s="870"/>
      <c r="MHV2" s="870"/>
      <c r="MHW2" s="870"/>
      <c r="MHX2" s="870"/>
      <c r="MHY2" s="870"/>
      <c r="MHZ2" s="870"/>
      <c r="MIA2" s="870"/>
      <c r="MIB2" s="870"/>
      <c r="MIC2" s="870"/>
      <c r="MID2" s="870"/>
      <c r="MIE2" s="870"/>
      <c r="MIF2" s="870"/>
      <c r="MIG2" s="870"/>
      <c r="MIH2" s="870"/>
      <c r="MII2" s="870"/>
      <c r="MIJ2" s="870"/>
      <c r="MIK2" s="870"/>
      <c r="MIL2" s="870"/>
      <c r="MIM2" s="870"/>
      <c r="MIN2" s="870"/>
      <c r="MIO2" s="870"/>
      <c r="MIP2" s="870"/>
      <c r="MIQ2" s="870"/>
      <c r="MIR2" s="870"/>
      <c r="MIS2" s="870"/>
      <c r="MIT2" s="870"/>
      <c r="MIU2" s="870"/>
      <c r="MIV2" s="870"/>
      <c r="MIW2" s="870"/>
      <c r="MIX2" s="870"/>
      <c r="MIY2" s="870"/>
      <c r="MIZ2" s="870"/>
      <c r="MJA2" s="870"/>
      <c r="MJB2" s="870"/>
      <c r="MJC2" s="870"/>
      <c r="MJD2" s="870"/>
      <c r="MJE2" s="870"/>
      <c r="MJF2" s="870"/>
      <c r="MJG2" s="870"/>
      <c r="MJH2" s="870"/>
      <c r="MJI2" s="870"/>
      <c r="MJJ2" s="870"/>
      <c r="MJK2" s="870"/>
      <c r="MJL2" s="870"/>
      <c r="MJM2" s="870"/>
      <c r="MJN2" s="870"/>
      <c r="MJO2" s="870"/>
      <c r="MJP2" s="870"/>
      <c r="MJQ2" s="870"/>
      <c r="MJR2" s="870"/>
      <c r="MJS2" s="870"/>
      <c r="MJT2" s="870"/>
      <c r="MJU2" s="870"/>
      <c r="MJV2" s="870"/>
      <c r="MJW2" s="870"/>
      <c r="MJX2" s="870"/>
      <c r="MJY2" s="870"/>
      <c r="MJZ2" s="870"/>
      <c r="MKA2" s="870"/>
      <c r="MKB2" s="870"/>
      <c r="MKC2" s="870"/>
      <c r="MKD2" s="870"/>
      <c r="MKE2" s="870"/>
      <c r="MKF2" s="870"/>
      <c r="MKG2" s="870"/>
      <c r="MKH2" s="870"/>
      <c r="MKI2" s="870"/>
      <c r="MKJ2" s="870"/>
      <c r="MKK2" s="870"/>
      <c r="MKL2" s="870"/>
      <c r="MKM2" s="870"/>
      <c r="MKN2" s="870"/>
      <c r="MKO2" s="870"/>
      <c r="MKP2" s="870"/>
      <c r="MKQ2" s="870"/>
      <c r="MKR2" s="870"/>
      <c r="MKS2" s="870"/>
      <c r="MKT2" s="870"/>
      <c r="MKU2" s="870"/>
      <c r="MKV2" s="870"/>
      <c r="MKW2" s="870"/>
      <c r="MKX2" s="870"/>
      <c r="MKY2" s="870"/>
      <c r="MKZ2" s="870"/>
      <c r="MLA2" s="870"/>
      <c r="MLB2" s="870"/>
      <c r="MLC2" s="870"/>
      <c r="MLD2" s="870"/>
      <c r="MLE2" s="870"/>
      <c r="MLF2" s="870"/>
      <c r="MLG2" s="870"/>
      <c r="MLH2" s="870"/>
      <c r="MLI2" s="870"/>
      <c r="MLJ2" s="870"/>
      <c r="MLK2" s="870"/>
      <c r="MLL2" s="870"/>
      <c r="MLM2" s="870"/>
      <c r="MLN2" s="870"/>
      <c r="MLO2" s="870"/>
      <c r="MLP2" s="870"/>
      <c r="MLQ2" s="870"/>
      <c r="MLR2" s="870"/>
      <c r="MLS2" s="870"/>
      <c r="MLT2" s="870"/>
      <c r="MLU2" s="870"/>
      <c r="MLV2" s="870"/>
      <c r="MLW2" s="870"/>
      <c r="MLX2" s="870"/>
      <c r="MLY2" s="870"/>
      <c r="MLZ2" s="870"/>
      <c r="MMA2" s="870"/>
      <c r="MMB2" s="870"/>
      <c r="MMC2" s="870"/>
      <c r="MMD2" s="870"/>
      <c r="MME2" s="870"/>
      <c r="MMF2" s="870"/>
      <c r="MMG2" s="870"/>
      <c r="MMH2" s="870"/>
      <c r="MMI2" s="870"/>
      <c r="MMJ2" s="870"/>
      <c r="MMK2" s="870"/>
      <c r="MML2" s="870"/>
      <c r="MMM2" s="870"/>
      <c r="MMN2" s="870"/>
      <c r="MMO2" s="870"/>
      <c r="MMP2" s="870"/>
      <c r="MMQ2" s="870"/>
      <c r="MMR2" s="870"/>
      <c r="MMS2" s="870"/>
      <c r="MMT2" s="870"/>
      <c r="MMU2" s="870"/>
      <c r="MMV2" s="870"/>
      <c r="MMW2" s="870"/>
      <c r="MMX2" s="870"/>
      <c r="MMY2" s="870"/>
      <c r="MMZ2" s="870"/>
      <c r="MNA2" s="870"/>
      <c r="MNB2" s="870"/>
      <c r="MNC2" s="870"/>
      <c r="MND2" s="870"/>
      <c r="MNE2" s="870"/>
      <c r="MNF2" s="870"/>
      <c r="MNG2" s="870"/>
      <c r="MNH2" s="870"/>
      <c r="MNI2" s="870"/>
      <c r="MNJ2" s="870"/>
      <c r="MNK2" s="870"/>
      <c r="MNL2" s="870"/>
      <c r="MNM2" s="870"/>
      <c r="MNN2" s="870"/>
      <c r="MNO2" s="870"/>
      <c r="MNP2" s="870"/>
      <c r="MNQ2" s="870"/>
      <c r="MNR2" s="870"/>
      <c r="MNS2" s="870"/>
      <c r="MNT2" s="870"/>
      <c r="MNU2" s="870"/>
      <c r="MNV2" s="870"/>
      <c r="MNW2" s="870"/>
      <c r="MNX2" s="870"/>
      <c r="MNY2" s="870"/>
      <c r="MNZ2" s="870"/>
      <c r="MOA2" s="870"/>
      <c r="MOB2" s="870"/>
      <c r="MOC2" s="870"/>
      <c r="MOD2" s="870"/>
      <c r="MOE2" s="870"/>
      <c r="MOF2" s="870"/>
      <c r="MOG2" s="870"/>
      <c r="MOH2" s="870"/>
      <c r="MOI2" s="870"/>
      <c r="MOJ2" s="870"/>
      <c r="MOK2" s="870"/>
      <c r="MOL2" s="870"/>
      <c r="MOM2" s="870"/>
      <c r="MON2" s="870"/>
      <c r="MOO2" s="870"/>
      <c r="MOP2" s="870"/>
      <c r="MOQ2" s="870"/>
      <c r="MOR2" s="870"/>
      <c r="MOS2" s="870"/>
      <c r="MOT2" s="870"/>
      <c r="MOU2" s="870"/>
      <c r="MOV2" s="870"/>
      <c r="MOW2" s="870"/>
      <c r="MOX2" s="870"/>
      <c r="MOY2" s="870"/>
      <c r="MOZ2" s="870"/>
      <c r="MPA2" s="870"/>
      <c r="MPB2" s="870"/>
      <c r="MPC2" s="870"/>
      <c r="MPD2" s="870"/>
      <c r="MPE2" s="870"/>
      <c r="MPF2" s="870"/>
      <c r="MPG2" s="870"/>
      <c r="MPH2" s="870"/>
      <c r="MPI2" s="870"/>
      <c r="MPJ2" s="870"/>
      <c r="MPK2" s="870"/>
      <c r="MPL2" s="870"/>
      <c r="MPM2" s="870"/>
      <c r="MPN2" s="870"/>
      <c r="MPO2" s="870"/>
      <c r="MPP2" s="870"/>
      <c r="MPQ2" s="870"/>
      <c r="MPR2" s="870"/>
      <c r="MPS2" s="870"/>
      <c r="MPT2" s="870"/>
      <c r="MPU2" s="870"/>
      <c r="MPV2" s="870"/>
      <c r="MPW2" s="870"/>
      <c r="MPX2" s="870"/>
      <c r="MPY2" s="870"/>
      <c r="MPZ2" s="870"/>
      <c r="MQA2" s="870"/>
      <c r="MQB2" s="870"/>
      <c r="MQC2" s="870"/>
      <c r="MQD2" s="870"/>
      <c r="MQE2" s="870"/>
      <c r="MQF2" s="870"/>
      <c r="MQG2" s="870"/>
      <c r="MQH2" s="870"/>
      <c r="MQI2" s="870"/>
      <c r="MQJ2" s="870"/>
      <c r="MQK2" s="870"/>
      <c r="MQL2" s="870"/>
      <c r="MQM2" s="870"/>
      <c r="MQN2" s="870"/>
      <c r="MQO2" s="870"/>
      <c r="MQP2" s="870"/>
      <c r="MQQ2" s="870"/>
      <c r="MQR2" s="870"/>
      <c r="MQS2" s="870"/>
      <c r="MQT2" s="870"/>
      <c r="MQU2" s="870"/>
      <c r="MQV2" s="870"/>
      <c r="MQW2" s="870"/>
      <c r="MQX2" s="870"/>
      <c r="MQY2" s="870"/>
      <c r="MQZ2" s="870"/>
      <c r="MRA2" s="870"/>
      <c r="MRB2" s="870"/>
      <c r="MRC2" s="870"/>
      <c r="MRD2" s="870"/>
      <c r="MRE2" s="870"/>
      <c r="MRF2" s="870"/>
      <c r="MRG2" s="870"/>
      <c r="MRH2" s="870"/>
      <c r="MRI2" s="870"/>
      <c r="MRJ2" s="870"/>
      <c r="MRK2" s="870"/>
      <c r="MRL2" s="870"/>
      <c r="MRM2" s="870"/>
      <c r="MRN2" s="870"/>
      <c r="MRO2" s="870"/>
      <c r="MRP2" s="870"/>
      <c r="MRQ2" s="870"/>
      <c r="MRR2" s="870"/>
      <c r="MRS2" s="870"/>
      <c r="MRT2" s="870"/>
      <c r="MRU2" s="870"/>
      <c r="MRV2" s="870"/>
      <c r="MRW2" s="870"/>
      <c r="MRX2" s="870"/>
      <c r="MRY2" s="870"/>
      <c r="MRZ2" s="870"/>
      <c r="MSA2" s="870"/>
      <c r="MSB2" s="870"/>
      <c r="MSC2" s="870"/>
      <c r="MSD2" s="870"/>
      <c r="MSE2" s="870"/>
      <c r="MSF2" s="870"/>
      <c r="MSG2" s="870"/>
      <c r="MSH2" s="870"/>
      <c r="MSI2" s="870"/>
      <c r="MSJ2" s="870"/>
      <c r="MSK2" s="870"/>
      <c r="MSL2" s="870"/>
      <c r="MSM2" s="870"/>
      <c r="MSN2" s="870"/>
      <c r="MSO2" s="870"/>
      <c r="MSP2" s="870"/>
      <c r="MSQ2" s="870"/>
      <c r="MSR2" s="870"/>
      <c r="MSS2" s="870"/>
      <c r="MST2" s="870"/>
      <c r="MSU2" s="870"/>
      <c r="MSV2" s="870"/>
      <c r="MSW2" s="870"/>
      <c r="MSX2" s="870"/>
      <c r="MSY2" s="870"/>
      <c r="MSZ2" s="870"/>
      <c r="MTA2" s="870"/>
      <c r="MTB2" s="870"/>
      <c r="MTC2" s="870"/>
      <c r="MTD2" s="870"/>
      <c r="MTE2" s="870"/>
      <c r="MTF2" s="870"/>
      <c r="MTG2" s="870"/>
      <c r="MTH2" s="870"/>
      <c r="MTI2" s="870"/>
      <c r="MTJ2" s="870"/>
      <c r="MTK2" s="870"/>
      <c r="MTL2" s="870"/>
      <c r="MTM2" s="870"/>
      <c r="MTN2" s="870"/>
      <c r="MTO2" s="870"/>
      <c r="MTP2" s="870"/>
      <c r="MTQ2" s="870"/>
      <c r="MTR2" s="870"/>
      <c r="MTS2" s="870"/>
      <c r="MTT2" s="870"/>
      <c r="MTU2" s="870"/>
      <c r="MTV2" s="870"/>
      <c r="MTW2" s="870"/>
      <c r="MTX2" s="870"/>
      <c r="MTY2" s="870"/>
      <c r="MTZ2" s="870"/>
      <c r="MUA2" s="870"/>
      <c r="MUB2" s="870"/>
      <c r="MUC2" s="870"/>
      <c r="MUD2" s="870"/>
      <c r="MUE2" s="870"/>
      <c r="MUF2" s="870"/>
      <c r="MUG2" s="870"/>
      <c r="MUH2" s="870"/>
      <c r="MUI2" s="870"/>
      <c r="MUJ2" s="870"/>
      <c r="MUK2" s="870"/>
      <c r="MUL2" s="870"/>
      <c r="MUM2" s="870"/>
      <c r="MUN2" s="870"/>
      <c r="MUO2" s="870"/>
      <c r="MUP2" s="870"/>
      <c r="MUQ2" s="870"/>
      <c r="MUR2" s="870"/>
      <c r="MUS2" s="870"/>
      <c r="MUT2" s="870"/>
      <c r="MUU2" s="870"/>
      <c r="MUV2" s="870"/>
      <c r="MUW2" s="870"/>
      <c r="MUX2" s="870"/>
      <c r="MUY2" s="870"/>
      <c r="MUZ2" s="870"/>
      <c r="MVA2" s="870"/>
      <c r="MVB2" s="870"/>
      <c r="MVC2" s="870"/>
      <c r="MVD2" s="870"/>
      <c r="MVE2" s="870"/>
      <c r="MVF2" s="870"/>
      <c r="MVG2" s="870"/>
      <c r="MVH2" s="870"/>
      <c r="MVI2" s="870"/>
      <c r="MVJ2" s="870"/>
      <c r="MVK2" s="870"/>
      <c r="MVL2" s="870"/>
      <c r="MVM2" s="870"/>
      <c r="MVN2" s="870"/>
      <c r="MVO2" s="870"/>
      <c r="MVP2" s="870"/>
      <c r="MVQ2" s="870"/>
      <c r="MVR2" s="870"/>
      <c r="MVS2" s="870"/>
      <c r="MVT2" s="870"/>
      <c r="MVU2" s="870"/>
      <c r="MVV2" s="870"/>
      <c r="MVW2" s="870"/>
      <c r="MVX2" s="870"/>
      <c r="MVY2" s="870"/>
      <c r="MVZ2" s="870"/>
      <c r="MWA2" s="870"/>
      <c r="MWB2" s="870"/>
      <c r="MWC2" s="870"/>
      <c r="MWD2" s="870"/>
      <c r="MWE2" s="870"/>
      <c r="MWF2" s="870"/>
      <c r="MWG2" s="870"/>
      <c r="MWH2" s="870"/>
      <c r="MWI2" s="870"/>
      <c r="MWJ2" s="870"/>
      <c r="MWK2" s="870"/>
      <c r="MWL2" s="870"/>
      <c r="MWM2" s="870"/>
      <c r="MWN2" s="870"/>
      <c r="MWO2" s="870"/>
      <c r="MWP2" s="870"/>
      <c r="MWQ2" s="870"/>
      <c r="MWR2" s="870"/>
      <c r="MWS2" s="870"/>
      <c r="MWT2" s="870"/>
      <c r="MWU2" s="870"/>
      <c r="MWV2" s="870"/>
      <c r="MWW2" s="870"/>
      <c r="MWX2" s="870"/>
      <c r="MWY2" s="870"/>
      <c r="MWZ2" s="870"/>
      <c r="MXA2" s="870"/>
      <c r="MXB2" s="870"/>
      <c r="MXC2" s="870"/>
      <c r="MXD2" s="870"/>
      <c r="MXE2" s="870"/>
      <c r="MXF2" s="870"/>
      <c r="MXG2" s="870"/>
      <c r="MXH2" s="870"/>
      <c r="MXI2" s="870"/>
      <c r="MXJ2" s="870"/>
      <c r="MXK2" s="870"/>
      <c r="MXL2" s="870"/>
      <c r="MXM2" s="870"/>
      <c r="MXN2" s="870"/>
      <c r="MXO2" s="870"/>
      <c r="MXP2" s="870"/>
      <c r="MXQ2" s="870"/>
      <c r="MXR2" s="870"/>
      <c r="MXS2" s="870"/>
      <c r="MXT2" s="870"/>
      <c r="MXU2" s="870"/>
      <c r="MXV2" s="870"/>
      <c r="MXW2" s="870"/>
      <c r="MXX2" s="870"/>
      <c r="MXY2" s="870"/>
      <c r="MXZ2" s="870"/>
      <c r="MYA2" s="870"/>
      <c r="MYB2" s="870"/>
      <c r="MYC2" s="870"/>
      <c r="MYD2" s="870"/>
      <c r="MYE2" s="870"/>
      <c r="MYF2" s="870"/>
      <c r="MYG2" s="870"/>
      <c r="MYH2" s="870"/>
      <c r="MYI2" s="870"/>
      <c r="MYJ2" s="870"/>
      <c r="MYK2" s="870"/>
      <c r="MYL2" s="870"/>
      <c r="MYM2" s="870"/>
      <c r="MYN2" s="870"/>
      <c r="MYO2" s="870"/>
      <c r="MYP2" s="870"/>
      <c r="MYQ2" s="870"/>
      <c r="MYR2" s="870"/>
      <c r="MYS2" s="870"/>
      <c r="MYT2" s="870"/>
      <c r="MYU2" s="870"/>
      <c r="MYV2" s="870"/>
      <c r="MYW2" s="870"/>
      <c r="MYX2" s="870"/>
      <c r="MYY2" s="870"/>
      <c r="MYZ2" s="870"/>
      <c r="MZA2" s="870"/>
      <c r="MZB2" s="870"/>
      <c r="MZC2" s="870"/>
      <c r="MZD2" s="870"/>
      <c r="MZE2" s="870"/>
      <c r="MZF2" s="870"/>
      <c r="MZG2" s="870"/>
      <c r="MZH2" s="870"/>
      <c r="MZI2" s="870"/>
      <c r="MZJ2" s="870"/>
      <c r="MZK2" s="870"/>
      <c r="MZL2" s="870"/>
      <c r="MZM2" s="870"/>
      <c r="MZN2" s="870"/>
      <c r="MZO2" s="870"/>
      <c r="MZP2" s="870"/>
      <c r="MZQ2" s="870"/>
      <c r="MZR2" s="870"/>
      <c r="MZS2" s="870"/>
      <c r="MZT2" s="870"/>
      <c r="MZU2" s="870"/>
      <c r="MZV2" s="870"/>
      <c r="MZW2" s="870"/>
      <c r="MZX2" s="870"/>
      <c r="MZY2" s="870"/>
      <c r="MZZ2" s="870"/>
      <c r="NAA2" s="870"/>
      <c r="NAB2" s="870"/>
      <c r="NAC2" s="870"/>
      <c r="NAD2" s="870"/>
      <c r="NAE2" s="870"/>
      <c r="NAF2" s="870"/>
      <c r="NAG2" s="870"/>
      <c r="NAH2" s="870"/>
      <c r="NAI2" s="870"/>
      <c r="NAJ2" s="870"/>
      <c r="NAK2" s="870"/>
      <c r="NAL2" s="870"/>
      <c r="NAM2" s="870"/>
      <c r="NAN2" s="870"/>
      <c r="NAO2" s="870"/>
      <c r="NAP2" s="870"/>
      <c r="NAQ2" s="870"/>
      <c r="NAR2" s="870"/>
      <c r="NAS2" s="870"/>
      <c r="NAT2" s="870"/>
      <c r="NAU2" s="870"/>
      <c r="NAV2" s="870"/>
      <c r="NAW2" s="870"/>
      <c r="NAX2" s="870"/>
      <c r="NAY2" s="870"/>
      <c r="NAZ2" s="870"/>
      <c r="NBA2" s="870"/>
      <c r="NBB2" s="870"/>
      <c r="NBC2" s="870"/>
      <c r="NBD2" s="870"/>
      <c r="NBE2" s="870"/>
      <c r="NBF2" s="870"/>
      <c r="NBG2" s="870"/>
      <c r="NBH2" s="870"/>
      <c r="NBI2" s="870"/>
      <c r="NBJ2" s="870"/>
      <c r="NBK2" s="870"/>
      <c r="NBL2" s="870"/>
      <c r="NBM2" s="870"/>
      <c r="NBN2" s="870"/>
      <c r="NBO2" s="870"/>
      <c r="NBP2" s="870"/>
      <c r="NBQ2" s="870"/>
      <c r="NBR2" s="870"/>
      <c r="NBS2" s="870"/>
      <c r="NBT2" s="870"/>
      <c r="NBU2" s="870"/>
      <c r="NBV2" s="870"/>
      <c r="NBW2" s="870"/>
      <c r="NBX2" s="870"/>
      <c r="NBY2" s="870"/>
      <c r="NBZ2" s="870"/>
      <c r="NCA2" s="870"/>
      <c r="NCB2" s="870"/>
      <c r="NCC2" s="870"/>
      <c r="NCD2" s="870"/>
      <c r="NCE2" s="870"/>
      <c r="NCF2" s="870"/>
      <c r="NCG2" s="870"/>
      <c r="NCH2" s="870"/>
      <c r="NCI2" s="870"/>
      <c r="NCJ2" s="870"/>
      <c r="NCK2" s="870"/>
      <c r="NCL2" s="870"/>
      <c r="NCM2" s="870"/>
      <c r="NCN2" s="870"/>
      <c r="NCO2" s="870"/>
      <c r="NCP2" s="870"/>
      <c r="NCQ2" s="870"/>
      <c r="NCR2" s="870"/>
      <c r="NCS2" s="870"/>
      <c r="NCT2" s="870"/>
      <c r="NCU2" s="870"/>
      <c r="NCV2" s="870"/>
      <c r="NCW2" s="870"/>
      <c r="NCX2" s="870"/>
      <c r="NCY2" s="870"/>
      <c r="NCZ2" s="870"/>
      <c r="NDA2" s="870"/>
      <c r="NDB2" s="870"/>
      <c r="NDC2" s="870"/>
      <c r="NDD2" s="870"/>
      <c r="NDE2" s="870"/>
      <c r="NDF2" s="870"/>
      <c r="NDG2" s="870"/>
      <c r="NDH2" s="870"/>
      <c r="NDI2" s="870"/>
      <c r="NDJ2" s="870"/>
      <c r="NDK2" s="870"/>
      <c r="NDL2" s="870"/>
      <c r="NDM2" s="870"/>
      <c r="NDN2" s="870"/>
      <c r="NDO2" s="870"/>
      <c r="NDP2" s="870"/>
      <c r="NDQ2" s="870"/>
      <c r="NDR2" s="870"/>
      <c r="NDS2" s="870"/>
      <c r="NDT2" s="870"/>
      <c r="NDU2" s="870"/>
      <c r="NDV2" s="870"/>
      <c r="NDW2" s="870"/>
      <c r="NDX2" s="870"/>
      <c r="NDY2" s="870"/>
      <c r="NDZ2" s="870"/>
      <c r="NEA2" s="870"/>
      <c r="NEB2" s="870"/>
      <c r="NEC2" s="870"/>
      <c r="NED2" s="870"/>
      <c r="NEE2" s="870"/>
      <c r="NEF2" s="870"/>
      <c r="NEG2" s="870"/>
      <c r="NEH2" s="870"/>
      <c r="NEI2" s="870"/>
      <c r="NEJ2" s="870"/>
      <c r="NEK2" s="870"/>
      <c r="NEL2" s="870"/>
      <c r="NEM2" s="870"/>
      <c r="NEN2" s="870"/>
      <c r="NEO2" s="870"/>
      <c r="NEP2" s="870"/>
      <c r="NEQ2" s="870"/>
      <c r="NER2" s="870"/>
      <c r="NES2" s="870"/>
      <c r="NET2" s="870"/>
      <c r="NEU2" s="870"/>
      <c r="NEV2" s="870"/>
      <c r="NEW2" s="870"/>
      <c r="NEX2" s="870"/>
      <c r="NEY2" s="870"/>
      <c r="NEZ2" s="870"/>
      <c r="NFA2" s="870"/>
      <c r="NFB2" s="870"/>
      <c r="NFC2" s="870"/>
      <c r="NFD2" s="870"/>
      <c r="NFE2" s="870"/>
      <c r="NFF2" s="870"/>
      <c r="NFG2" s="870"/>
      <c r="NFH2" s="870"/>
      <c r="NFI2" s="870"/>
      <c r="NFJ2" s="870"/>
      <c r="NFK2" s="870"/>
      <c r="NFL2" s="870"/>
      <c r="NFM2" s="870"/>
      <c r="NFN2" s="870"/>
      <c r="NFO2" s="870"/>
      <c r="NFP2" s="870"/>
      <c r="NFQ2" s="870"/>
      <c r="NFR2" s="870"/>
      <c r="NFS2" s="870"/>
      <c r="NFT2" s="870"/>
      <c r="NFU2" s="870"/>
      <c r="NFV2" s="870"/>
      <c r="NFW2" s="870"/>
      <c r="NFX2" s="870"/>
      <c r="NFY2" s="870"/>
      <c r="NFZ2" s="870"/>
      <c r="NGA2" s="870"/>
      <c r="NGB2" s="870"/>
      <c r="NGC2" s="870"/>
      <c r="NGD2" s="870"/>
      <c r="NGE2" s="870"/>
      <c r="NGF2" s="870"/>
      <c r="NGG2" s="870"/>
      <c r="NGH2" s="870"/>
      <c r="NGI2" s="870"/>
      <c r="NGJ2" s="870"/>
      <c r="NGK2" s="870"/>
      <c r="NGL2" s="870"/>
      <c r="NGM2" s="870"/>
      <c r="NGN2" s="870"/>
      <c r="NGO2" s="870"/>
      <c r="NGP2" s="870"/>
      <c r="NGQ2" s="870"/>
      <c r="NGR2" s="870"/>
      <c r="NGS2" s="870"/>
      <c r="NGT2" s="870"/>
      <c r="NGU2" s="870"/>
      <c r="NGV2" s="870"/>
      <c r="NGW2" s="870"/>
      <c r="NGX2" s="870"/>
      <c r="NGY2" s="870"/>
      <c r="NGZ2" s="870"/>
      <c r="NHA2" s="870"/>
      <c r="NHB2" s="870"/>
      <c r="NHC2" s="870"/>
      <c r="NHD2" s="870"/>
      <c r="NHE2" s="870"/>
      <c r="NHF2" s="870"/>
      <c r="NHG2" s="870"/>
      <c r="NHH2" s="870"/>
      <c r="NHI2" s="870"/>
      <c r="NHJ2" s="870"/>
      <c r="NHK2" s="870"/>
      <c r="NHL2" s="870"/>
      <c r="NHM2" s="870"/>
      <c r="NHN2" s="870"/>
      <c r="NHO2" s="870"/>
      <c r="NHP2" s="870"/>
      <c r="NHQ2" s="870"/>
      <c r="NHR2" s="870"/>
      <c r="NHS2" s="870"/>
      <c r="NHT2" s="870"/>
      <c r="NHU2" s="870"/>
      <c r="NHV2" s="870"/>
      <c r="NHW2" s="870"/>
      <c r="NHX2" s="870"/>
      <c r="NHY2" s="870"/>
      <c r="NHZ2" s="870"/>
      <c r="NIA2" s="870"/>
      <c r="NIB2" s="870"/>
      <c r="NIC2" s="870"/>
      <c r="NID2" s="870"/>
      <c r="NIE2" s="870"/>
      <c r="NIF2" s="870"/>
      <c r="NIG2" s="870"/>
      <c r="NIH2" s="870"/>
      <c r="NII2" s="870"/>
      <c r="NIJ2" s="870"/>
      <c r="NIK2" s="870"/>
      <c r="NIL2" s="870"/>
      <c r="NIM2" s="870"/>
      <c r="NIN2" s="870"/>
      <c r="NIO2" s="870"/>
      <c r="NIP2" s="870"/>
      <c r="NIQ2" s="870"/>
      <c r="NIR2" s="870"/>
      <c r="NIS2" s="870"/>
      <c r="NIT2" s="870"/>
      <c r="NIU2" s="870"/>
      <c r="NIV2" s="870"/>
      <c r="NIW2" s="870"/>
      <c r="NIX2" s="870"/>
      <c r="NIY2" s="870"/>
      <c r="NIZ2" s="870"/>
      <c r="NJA2" s="870"/>
      <c r="NJB2" s="870"/>
      <c r="NJC2" s="870"/>
      <c r="NJD2" s="870"/>
      <c r="NJE2" s="870"/>
      <c r="NJF2" s="870"/>
      <c r="NJG2" s="870"/>
      <c r="NJH2" s="870"/>
      <c r="NJI2" s="870"/>
      <c r="NJJ2" s="870"/>
      <c r="NJK2" s="870"/>
      <c r="NJL2" s="870"/>
      <c r="NJM2" s="870"/>
      <c r="NJN2" s="870"/>
      <c r="NJO2" s="870"/>
      <c r="NJP2" s="870"/>
      <c r="NJQ2" s="870"/>
      <c r="NJR2" s="870"/>
      <c r="NJS2" s="870"/>
      <c r="NJT2" s="870"/>
      <c r="NJU2" s="870"/>
      <c r="NJV2" s="870"/>
      <c r="NJW2" s="870"/>
      <c r="NJX2" s="870"/>
      <c r="NJY2" s="870"/>
      <c r="NJZ2" s="870"/>
      <c r="NKA2" s="870"/>
      <c r="NKB2" s="870"/>
      <c r="NKC2" s="870"/>
      <c r="NKD2" s="870"/>
      <c r="NKE2" s="870"/>
      <c r="NKF2" s="870"/>
      <c r="NKG2" s="870"/>
      <c r="NKH2" s="870"/>
      <c r="NKI2" s="870"/>
      <c r="NKJ2" s="870"/>
      <c r="NKK2" s="870"/>
      <c r="NKL2" s="870"/>
      <c r="NKM2" s="870"/>
      <c r="NKN2" s="870"/>
      <c r="NKO2" s="870"/>
      <c r="NKP2" s="870"/>
      <c r="NKQ2" s="870"/>
      <c r="NKR2" s="870"/>
      <c r="NKS2" s="870"/>
      <c r="NKT2" s="870"/>
      <c r="NKU2" s="870"/>
      <c r="NKV2" s="870"/>
      <c r="NKW2" s="870"/>
      <c r="NKX2" s="870"/>
      <c r="NKY2" s="870"/>
      <c r="NKZ2" s="870"/>
      <c r="NLA2" s="870"/>
      <c r="NLB2" s="870"/>
      <c r="NLC2" s="870"/>
      <c r="NLD2" s="870"/>
      <c r="NLE2" s="870"/>
      <c r="NLF2" s="870"/>
      <c r="NLG2" s="870"/>
      <c r="NLH2" s="870"/>
      <c r="NLI2" s="870"/>
      <c r="NLJ2" s="870"/>
      <c r="NLK2" s="870"/>
      <c r="NLL2" s="870"/>
      <c r="NLM2" s="870"/>
      <c r="NLN2" s="870"/>
      <c r="NLO2" s="870"/>
      <c r="NLP2" s="870"/>
      <c r="NLQ2" s="870"/>
      <c r="NLR2" s="870"/>
      <c r="NLS2" s="870"/>
      <c r="NLT2" s="870"/>
      <c r="NLU2" s="870"/>
      <c r="NLV2" s="870"/>
      <c r="NLW2" s="870"/>
      <c r="NLX2" s="870"/>
      <c r="NLY2" s="870"/>
      <c r="NLZ2" s="870"/>
      <c r="NMA2" s="870"/>
      <c r="NMB2" s="870"/>
      <c r="NMC2" s="870"/>
      <c r="NMD2" s="870"/>
      <c r="NME2" s="870"/>
      <c r="NMF2" s="870"/>
      <c r="NMG2" s="870"/>
      <c r="NMH2" s="870"/>
      <c r="NMI2" s="870"/>
      <c r="NMJ2" s="870"/>
      <c r="NMK2" s="870"/>
      <c r="NML2" s="870"/>
      <c r="NMM2" s="870"/>
      <c r="NMN2" s="870"/>
      <c r="NMO2" s="870"/>
      <c r="NMP2" s="870"/>
      <c r="NMQ2" s="870"/>
      <c r="NMR2" s="870"/>
      <c r="NMS2" s="870"/>
      <c r="NMT2" s="870"/>
      <c r="NMU2" s="870"/>
      <c r="NMV2" s="870"/>
      <c r="NMW2" s="870"/>
      <c r="NMX2" s="870"/>
      <c r="NMY2" s="870"/>
      <c r="NMZ2" s="870"/>
      <c r="NNA2" s="870"/>
      <c r="NNB2" s="870"/>
      <c r="NNC2" s="870"/>
      <c r="NND2" s="870"/>
      <c r="NNE2" s="870"/>
      <c r="NNF2" s="870"/>
      <c r="NNG2" s="870"/>
      <c r="NNH2" s="870"/>
      <c r="NNI2" s="870"/>
      <c r="NNJ2" s="870"/>
      <c r="NNK2" s="870"/>
      <c r="NNL2" s="870"/>
      <c r="NNM2" s="870"/>
      <c r="NNN2" s="870"/>
      <c r="NNO2" s="870"/>
      <c r="NNP2" s="870"/>
      <c r="NNQ2" s="870"/>
      <c r="NNR2" s="870"/>
      <c r="NNS2" s="870"/>
      <c r="NNT2" s="870"/>
      <c r="NNU2" s="870"/>
      <c r="NNV2" s="870"/>
      <c r="NNW2" s="870"/>
      <c r="NNX2" s="870"/>
      <c r="NNY2" s="870"/>
      <c r="NNZ2" s="870"/>
      <c r="NOA2" s="870"/>
      <c r="NOB2" s="870"/>
      <c r="NOC2" s="870"/>
      <c r="NOD2" s="870"/>
      <c r="NOE2" s="870"/>
      <c r="NOF2" s="870"/>
      <c r="NOG2" s="870"/>
      <c r="NOH2" s="870"/>
      <c r="NOI2" s="870"/>
      <c r="NOJ2" s="870"/>
      <c r="NOK2" s="870"/>
      <c r="NOL2" s="870"/>
      <c r="NOM2" s="870"/>
      <c r="NON2" s="870"/>
      <c r="NOO2" s="870"/>
      <c r="NOP2" s="870"/>
      <c r="NOQ2" s="870"/>
      <c r="NOR2" s="870"/>
      <c r="NOS2" s="870"/>
      <c r="NOT2" s="870"/>
      <c r="NOU2" s="870"/>
      <c r="NOV2" s="870"/>
      <c r="NOW2" s="870"/>
      <c r="NOX2" s="870"/>
      <c r="NOY2" s="870"/>
      <c r="NOZ2" s="870"/>
      <c r="NPA2" s="870"/>
      <c r="NPB2" s="870"/>
      <c r="NPC2" s="870"/>
      <c r="NPD2" s="870"/>
      <c r="NPE2" s="870"/>
      <c r="NPF2" s="870"/>
      <c r="NPG2" s="870"/>
      <c r="NPH2" s="870"/>
      <c r="NPI2" s="870"/>
      <c r="NPJ2" s="870"/>
      <c r="NPK2" s="870"/>
      <c r="NPL2" s="870"/>
      <c r="NPM2" s="870"/>
      <c r="NPN2" s="870"/>
      <c r="NPO2" s="870"/>
      <c r="NPP2" s="870"/>
      <c r="NPQ2" s="870"/>
      <c r="NPR2" s="870"/>
      <c r="NPS2" s="870"/>
      <c r="NPT2" s="870"/>
      <c r="NPU2" s="870"/>
      <c r="NPV2" s="870"/>
      <c r="NPW2" s="870"/>
      <c r="NPX2" s="870"/>
      <c r="NPY2" s="870"/>
      <c r="NPZ2" s="870"/>
      <c r="NQA2" s="870"/>
      <c r="NQB2" s="870"/>
      <c r="NQC2" s="870"/>
      <c r="NQD2" s="870"/>
      <c r="NQE2" s="870"/>
      <c r="NQF2" s="870"/>
      <c r="NQG2" s="870"/>
      <c r="NQH2" s="870"/>
      <c r="NQI2" s="870"/>
      <c r="NQJ2" s="870"/>
      <c r="NQK2" s="870"/>
      <c r="NQL2" s="870"/>
      <c r="NQM2" s="870"/>
      <c r="NQN2" s="870"/>
      <c r="NQO2" s="870"/>
      <c r="NQP2" s="870"/>
      <c r="NQQ2" s="870"/>
      <c r="NQR2" s="870"/>
      <c r="NQS2" s="870"/>
      <c r="NQT2" s="870"/>
      <c r="NQU2" s="870"/>
      <c r="NQV2" s="870"/>
      <c r="NQW2" s="870"/>
      <c r="NQX2" s="870"/>
      <c r="NQY2" s="870"/>
      <c r="NQZ2" s="870"/>
      <c r="NRA2" s="870"/>
      <c r="NRB2" s="870"/>
      <c r="NRC2" s="870"/>
      <c r="NRD2" s="870"/>
      <c r="NRE2" s="870"/>
      <c r="NRF2" s="870"/>
      <c r="NRG2" s="870"/>
      <c r="NRH2" s="870"/>
      <c r="NRI2" s="870"/>
      <c r="NRJ2" s="870"/>
      <c r="NRK2" s="870"/>
      <c r="NRL2" s="870"/>
      <c r="NRM2" s="870"/>
      <c r="NRN2" s="870"/>
      <c r="NRO2" s="870"/>
      <c r="NRP2" s="870"/>
      <c r="NRQ2" s="870"/>
      <c r="NRR2" s="870"/>
      <c r="NRS2" s="870"/>
      <c r="NRT2" s="870"/>
      <c r="NRU2" s="870"/>
      <c r="NRV2" s="870"/>
      <c r="NRW2" s="870"/>
      <c r="NRX2" s="870"/>
      <c r="NRY2" s="870"/>
      <c r="NRZ2" s="870"/>
      <c r="NSA2" s="870"/>
      <c r="NSB2" s="870"/>
      <c r="NSC2" s="870"/>
      <c r="NSD2" s="870"/>
      <c r="NSE2" s="870"/>
      <c r="NSF2" s="870"/>
      <c r="NSG2" s="870"/>
      <c r="NSH2" s="870"/>
      <c r="NSI2" s="870"/>
      <c r="NSJ2" s="870"/>
      <c r="NSK2" s="870"/>
      <c r="NSL2" s="870"/>
      <c r="NSM2" s="870"/>
      <c r="NSN2" s="870"/>
      <c r="NSO2" s="870"/>
      <c r="NSP2" s="870"/>
      <c r="NSQ2" s="870"/>
      <c r="NSR2" s="870"/>
      <c r="NSS2" s="870"/>
      <c r="NST2" s="870"/>
      <c r="NSU2" s="870"/>
      <c r="NSV2" s="870"/>
      <c r="NSW2" s="870"/>
      <c r="NSX2" s="870"/>
      <c r="NSY2" s="870"/>
      <c r="NSZ2" s="870"/>
      <c r="NTA2" s="870"/>
      <c r="NTB2" s="870"/>
      <c r="NTC2" s="870"/>
      <c r="NTD2" s="870"/>
      <c r="NTE2" s="870"/>
      <c r="NTF2" s="870"/>
      <c r="NTG2" s="870"/>
      <c r="NTH2" s="870"/>
      <c r="NTI2" s="870"/>
      <c r="NTJ2" s="870"/>
      <c r="NTK2" s="870"/>
      <c r="NTL2" s="870"/>
      <c r="NTM2" s="870"/>
      <c r="NTN2" s="870"/>
      <c r="NTO2" s="870"/>
      <c r="NTP2" s="870"/>
      <c r="NTQ2" s="870"/>
      <c r="NTR2" s="870"/>
      <c r="NTS2" s="870"/>
      <c r="NTT2" s="870"/>
      <c r="NTU2" s="870"/>
      <c r="NTV2" s="870"/>
      <c r="NTW2" s="870"/>
      <c r="NTX2" s="870"/>
      <c r="NTY2" s="870"/>
      <c r="NTZ2" s="870"/>
      <c r="NUA2" s="870"/>
      <c r="NUB2" s="870"/>
      <c r="NUC2" s="870"/>
      <c r="NUD2" s="870"/>
      <c r="NUE2" s="870"/>
      <c r="NUF2" s="870"/>
      <c r="NUG2" s="870"/>
      <c r="NUH2" s="870"/>
      <c r="NUI2" s="870"/>
      <c r="NUJ2" s="870"/>
      <c r="NUK2" s="870"/>
      <c r="NUL2" s="870"/>
      <c r="NUM2" s="870"/>
      <c r="NUN2" s="870"/>
      <c r="NUO2" s="870"/>
      <c r="NUP2" s="870"/>
      <c r="NUQ2" s="870"/>
      <c r="NUR2" s="870"/>
      <c r="NUS2" s="870"/>
      <c r="NUT2" s="870"/>
      <c r="NUU2" s="870"/>
      <c r="NUV2" s="870"/>
      <c r="NUW2" s="870"/>
      <c r="NUX2" s="870"/>
      <c r="NUY2" s="870"/>
      <c r="NUZ2" s="870"/>
      <c r="NVA2" s="870"/>
      <c r="NVB2" s="870"/>
      <c r="NVC2" s="870"/>
      <c r="NVD2" s="870"/>
      <c r="NVE2" s="870"/>
      <c r="NVF2" s="870"/>
      <c r="NVG2" s="870"/>
      <c r="NVH2" s="870"/>
      <c r="NVI2" s="870"/>
      <c r="NVJ2" s="870"/>
      <c r="NVK2" s="870"/>
      <c r="NVL2" s="870"/>
      <c r="NVM2" s="870"/>
      <c r="NVN2" s="870"/>
      <c r="NVO2" s="870"/>
      <c r="NVP2" s="870"/>
      <c r="NVQ2" s="870"/>
      <c r="NVR2" s="870"/>
      <c r="NVS2" s="870"/>
      <c r="NVT2" s="870"/>
      <c r="NVU2" s="870"/>
      <c r="NVV2" s="870"/>
      <c r="NVW2" s="870"/>
      <c r="NVX2" s="870"/>
      <c r="NVY2" s="870"/>
      <c r="NVZ2" s="870"/>
      <c r="NWA2" s="870"/>
      <c r="NWB2" s="870"/>
      <c r="NWC2" s="870"/>
      <c r="NWD2" s="870"/>
      <c r="NWE2" s="870"/>
      <c r="NWF2" s="870"/>
      <c r="NWG2" s="870"/>
      <c r="NWH2" s="870"/>
      <c r="NWI2" s="870"/>
      <c r="NWJ2" s="870"/>
      <c r="NWK2" s="870"/>
      <c r="NWL2" s="870"/>
      <c r="NWM2" s="870"/>
      <c r="NWN2" s="870"/>
      <c r="NWO2" s="870"/>
      <c r="NWP2" s="870"/>
      <c r="NWQ2" s="870"/>
      <c r="NWR2" s="870"/>
      <c r="NWS2" s="870"/>
      <c r="NWT2" s="870"/>
      <c r="NWU2" s="870"/>
      <c r="NWV2" s="870"/>
      <c r="NWW2" s="870"/>
      <c r="NWX2" s="870"/>
      <c r="NWY2" s="870"/>
      <c r="NWZ2" s="870"/>
      <c r="NXA2" s="870"/>
      <c r="NXB2" s="870"/>
      <c r="NXC2" s="870"/>
      <c r="NXD2" s="870"/>
      <c r="NXE2" s="870"/>
      <c r="NXF2" s="870"/>
      <c r="NXG2" s="870"/>
      <c r="NXH2" s="870"/>
      <c r="NXI2" s="870"/>
      <c r="NXJ2" s="870"/>
      <c r="NXK2" s="870"/>
      <c r="NXL2" s="870"/>
      <c r="NXM2" s="870"/>
      <c r="NXN2" s="870"/>
      <c r="NXO2" s="870"/>
      <c r="NXP2" s="870"/>
      <c r="NXQ2" s="870"/>
      <c r="NXR2" s="870"/>
      <c r="NXS2" s="870"/>
      <c r="NXT2" s="870"/>
      <c r="NXU2" s="870"/>
      <c r="NXV2" s="870"/>
      <c r="NXW2" s="870"/>
      <c r="NXX2" s="870"/>
      <c r="NXY2" s="870"/>
      <c r="NXZ2" s="870"/>
      <c r="NYA2" s="870"/>
      <c r="NYB2" s="870"/>
      <c r="NYC2" s="870"/>
      <c r="NYD2" s="870"/>
      <c r="NYE2" s="870"/>
      <c r="NYF2" s="870"/>
      <c r="NYG2" s="870"/>
      <c r="NYH2" s="870"/>
      <c r="NYI2" s="870"/>
      <c r="NYJ2" s="870"/>
      <c r="NYK2" s="870"/>
      <c r="NYL2" s="870"/>
      <c r="NYM2" s="870"/>
      <c r="NYN2" s="870"/>
      <c r="NYO2" s="870"/>
      <c r="NYP2" s="870"/>
      <c r="NYQ2" s="870"/>
      <c r="NYR2" s="870"/>
      <c r="NYS2" s="870"/>
      <c r="NYT2" s="870"/>
      <c r="NYU2" s="870"/>
      <c r="NYV2" s="870"/>
      <c r="NYW2" s="870"/>
      <c r="NYX2" s="870"/>
      <c r="NYY2" s="870"/>
      <c r="NYZ2" s="870"/>
      <c r="NZA2" s="870"/>
      <c r="NZB2" s="870"/>
      <c r="NZC2" s="870"/>
      <c r="NZD2" s="870"/>
      <c r="NZE2" s="870"/>
      <c r="NZF2" s="870"/>
      <c r="NZG2" s="870"/>
      <c r="NZH2" s="870"/>
      <c r="NZI2" s="870"/>
      <c r="NZJ2" s="870"/>
      <c r="NZK2" s="870"/>
      <c r="NZL2" s="870"/>
      <c r="NZM2" s="870"/>
      <c r="NZN2" s="870"/>
      <c r="NZO2" s="870"/>
      <c r="NZP2" s="870"/>
      <c r="NZQ2" s="870"/>
      <c r="NZR2" s="870"/>
      <c r="NZS2" s="870"/>
      <c r="NZT2" s="870"/>
      <c r="NZU2" s="870"/>
      <c r="NZV2" s="870"/>
      <c r="NZW2" s="870"/>
      <c r="NZX2" s="870"/>
      <c r="NZY2" s="870"/>
      <c r="NZZ2" s="870"/>
      <c r="OAA2" s="870"/>
      <c r="OAB2" s="870"/>
      <c r="OAC2" s="870"/>
      <c r="OAD2" s="870"/>
      <c r="OAE2" s="870"/>
      <c r="OAF2" s="870"/>
      <c r="OAG2" s="870"/>
      <c r="OAH2" s="870"/>
      <c r="OAI2" s="870"/>
      <c r="OAJ2" s="870"/>
      <c r="OAK2" s="870"/>
      <c r="OAL2" s="870"/>
      <c r="OAM2" s="870"/>
      <c r="OAN2" s="870"/>
      <c r="OAO2" s="870"/>
      <c r="OAP2" s="870"/>
      <c r="OAQ2" s="870"/>
      <c r="OAR2" s="870"/>
      <c r="OAS2" s="870"/>
      <c r="OAT2" s="870"/>
      <c r="OAU2" s="870"/>
      <c r="OAV2" s="870"/>
      <c r="OAW2" s="870"/>
      <c r="OAX2" s="870"/>
      <c r="OAY2" s="870"/>
      <c r="OAZ2" s="870"/>
      <c r="OBA2" s="870"/>
      <c r="OBB2" s="870"/>
      <c r="OBC2" s="870"/>
      <c r="OBD2" s="870"/>
      <c r="OBE2" s="870"/>
      <c r="OBF2" s="870"/>
      <c r="OBG2" s="870"/>
      <c r="OBH2" s="870"/>
      <c r="OBI2" s="870"/>
      <c r="OBJ2" s="870"/>
      <c r="OBK2" s="870"/>
      <c r="OBL2" s="870"/>
      <c r="OBM2" s="870"/>
      <c r="OBN2" s="870"/>
      <c r="OBO2" s="870"/>
      <c r="OBP2" s="870"/>
      <c r="OBQ2" s="870"/>
      <c r="OBR2" s="870"/>
      <c r="OBS2" s="870"/>
      <c r="OBT2" s="870"/>
      <c r="OBU2" s="870"/>
      <c r="OBV2" s="870"/>
      <c r="OBW2" s="870"/>
      <c r="OBX2" s="870"/>
      <c r="OBY2" s="870"/>
      <c r="OBZ2" s="870"/>
      <c r="OCA2" s="870"/>
      <c r="OCB2" s="870"/>
      <c r="OCC2" s="870"/>
      <c r="OCD2" s="870"/>
      <c r="OCE2" s="870"/>
      <c r="OCF2" s="870"/>
      <c r="OCG2" s="870"/>
      <c r="OCH2" s="870"/>
      <c r="OCI2" s="870"/>
      <c r="OCJ2" s="870"/>
      <c r="OCK2" s="870"/>
      <c r="OCL2" s="870"/>
      <c r="OCM2" s="870"/>
      <c r="OCN2" s="870"/>
      <c r="OCO2" s="870"/>
      <c r="OCP2" s="870"/>
      <c r="OCQ2" s="870"/>
      <c r="OCR2" s="870"/>
      <c r="OCS2" s="870"/>
      <c r="OCT2" s="870"/>
      <c r="OCU2" s="870"/>
      <c r="OCV2" s="870"/>
      <c r="OCW2" s="870"/>
      <c r="OCX2" s="870"/>
      <c r="OCY2" s="870"/>
      <c r="OCZ2" s="870"/>
      <c r="ODA2" s="870"/>
      <c r="ODB2" s="870"/>
      <c r="ODC2" s="870"/>
      <c r="ODD2" s="870"/>
      <c r="ODE2" s="870"/>
      <c r="ODF2" s="870"/>
      <c r="ODG2" s="870"/>
      <c r="ODH2" s="870"/>
      <c r="ODI2" s="870"/>
      <c r="ODJ2" s="870"/>
      <c r="ODK2" s="870"/>
      <c r="ODL2" s="870"/>
      <c r="ODM2" s="870"/>
      <c r="ODN2" s="870"/>
      <c r="ODO2" s="870"/>
      <c r="ODP2" s="870"/>
      <c r="ODQ2" s="870"/>
      <c r="ODR2" s="870"/>
      <c r="ODS2" s="870"/>
      <c r="ODT2" s="870"/>
      <c r="ODU2" s="870"/>
      <c r="ODV2" s="870"/>
      <c r="ODW2" s="870"/>
      <c r="ODX2" s="870"/>
      <c r="ODY2" s="870"/>
      <c r="ODZ2" s="870"/>
      <c r="OEA2" s="870"/>
      <c r="OEB2" s="870"/>
      <c r="OEC2" s="870"/>
      <c r="OED2" s="870"/>
      <c r="OEE2" s="870"/>
      <c r="OEF2" s="870"/>
      <c r="OEG2" s="870"/>
      <c r="OEH2" s="870"/>
      <c r="OEI2" s="870"/>
      <c r="OEJ2" s="870"/>
      <c r="OEK2" s="870"/>
      <c r="OEL2" s="870"/>
      <c r="OEM2" s="870"/>
      <c r="OEN2" s="870"/>
      <c r="OEO2" s="870"/>
      <c r="OEP2" s="870"/>
      <c r="OEQ2" s="870"/>
      <c r="OER2" s="870"/>
      <c r="OES2" s="870"/>
      <c r="OET2" s="870"/>
      <c r="OEU2" s="870"/>
      <c r="OEV2" s="870"/>
      <c r="OEW2" s="870"/>
      <c r="OEX2" s="870"/>
      <c r="OEY2" s="870"/>
      <c r="OEZ2" s="870"/>
      <c r="OFA2" s="870"/>
      <c r="OFB2" s="870"/>
      <c r="OFC2" s="870"/>
      <c r="OFD2" s="870"/>
      <c r="OFE2" s="870"/>
      <c r="OFF2" s="870"/>
      <c r="OFG2" s="870"/>
      <c r="OFH2" s="870"/>
      <c r="OFI2" s="870"/>
      <c r="OFJ2" s="870"/>
      <c r="OFK2" s="870"/>
      <c r="OFL2" s="870"/>
      <c r="OFM2" s="870"/>
      <c r="OFN2" s="870"/>
      <c r="OFO2" s="870"/>
      <c r="OFP2" s="870"/>
      <c r="OFQ2" s="870"/>
      <c r="OFR2" s="870"/>
      <c r="OFS2" s="870"/>
      <c r="OFT2" s="870"/>
      <c r="OFU2" s="870"/>
      <c r="OFV2" s="870"/>
      <c r="OFW2" s="870"/>
      <c r="OFX2" s="870"/>
      <c r="OFY2" s="870"/>
      <c r="OFZ2" s="870"/>
      <c r="OGA2" s="870"/>
      <c r="OGB2" s="870"/>
      <c r="OGC2" s="870"/>
      <c r="OGD2" s="870"/>
      <c r="OGE2" s="870"/>
      <c r="OGF2" s="870"/>
      <c r="OGG2" s="870"/>
      <c r="OGH2" s="870"/>
      <c r="OGI2" s="870"/>
      <c r="OGJ2" s="870"/>
      <c r="OGK2" s="870"/>
      <c r="OGL2" s="870"/>
      <c r="OGM2" s="870"/>
      <c r="OGN2" s="870"/>
      <c r="OGO2" s="870"/>
      <c r="OGP2" s="870"/>
      <c r="OGQ2" s="870"/>
      <c r="OGR2" s="870"/>
      <c r="OGS2" s="870"/>
      <c r="OGT2" s="870"/>
      <c r="OGU2" s="870"/>
      <c r="OGV2" s="870"/>
      <c r="OGW2" s="870"/>
      <c r="OGX2" s="870"/>
      <c r="OGY2" s="870"/>
      <c r="OGZ2" s="870"/>
      <c r="OHA2" s="870"/>
      <c r="OHB2" s="870"/>
      <c r="OHC2" s="870"/>
      <c r="OHD2" s="870"/>
      <c r="OHE2" s="870"/>
      <c r="OHF2" s="870"/>
      <c r="OHG2" s="870"/>
      <c r="OHH2" s="870"/>
      <c r="OHI2" s="870"/>
      <c r="OHJ2" s="870"/>
      <c r="OHK2" s="870"/>
      <c r="OHL2" s="870"/>
      <c r="OHM2" s="870"/>
      <c r="OHN2" s="870"/>
      <c r="OHO2" s="870"/>
      <c r="OHP2" s="870"/>
      <c r="OHQ2" s="870"/>
      <c r="OHR2" s="870"/>
      <c r="OHS2" s="870"/>
      <c r="OHT2" s="870"/>
      <c r="OHU2" s="870"/>
      <c r="OHV2" s="870"/>
      <c r="OHW2" s="870"/>
      <c r="OHX2" s="870"/>
      <c r="OHY2" s="870"/>
      <c r="OHZ2" s="870"/>
      <c r="OIA2" s="870"/>
      <c r="OIB2" s="870"/>
      <c r="OIC2" s="870"/>
      <c r="OID2" s="870"/>
      <c r="OIE2" s="870"/>
      <c r="OIF2" s="870"/>
      <c r="OIG2" s="870"/>
      <c r="OIH2" s="870"/>
      <c r="OII2" s="870"/>
      <c r="OIJ2" s="870"/>
      <c r="OIK2" s="870"/>
      <c r="OIL2" s="870"/>
      <c r="OIM2" s="870"/>
      <c r="OIN2" s="870"/>
      <c r="OIO2" s="870"/>
      <c r="OIP2" s="870"/>
      <c r="OIQ2" s="870"/>
      <c r="OIR2" s="870"/>
      <c r="OIS2" s="870"/>
      <c r="OIT2" s="870"/>
      <c r="OIU2" s="870"/>
      <c r="OIV2" s="870"/>
      <c r="OIW2" s="870"/>
      <c r="OIX2" s="870"/>
      <c r="OIY2" s="870"/>
      <c r="OIZ2" s="870"/>
      <c r="OJA2" s="870"/>
      <c r="OJB2" s="870"/>
      <c r="OJC2" s="870"/>
      <c r="OJD2" s="870"/>
      <c r="OJE2" s="870"/>
      <c r="OJF2" s="870"/>
      <c r="OJG2" s="870"/>
      <c r="OJH2" s="870"/>
      <c r="OJI2" s="870"/>
      <c r="OJJ2" s="870"/>
      <c r="OJK2" s="870"/>
      <c r="OJL2" s="870"/>
      <c r="OJM2" s="870"/>
      <c r="OJN2" s="870"/>
      <c r="OJO2" s="870"/>
      <c r="OJP2" s="870"/>
      <c r="OJQ2" s="870"/>
      <c r="OJR2" s="870"/>
      <c r="OJS2" s="870"/>
      <c r="OJT2" s="870"/>
      <c r="OJU2" s="870"/>
      <c r="OJV2" s="870"/>
      <c r="OJW2" s="870"/>
      <c r="OJX2" s="870"/>
      <c r="OJY2" s="870"/>
      <c r="OJZ2" s="870"/>
      <c r="OKA2" s="870"/>
      <c r="OKB2" s="870"/>
      <c r="OKC2" s="870"/>
      <c r="OKD2" s="870"/>
      <c r="OKE2" s="870"/>
      <c r="OKF2" s="870"/>
      <c r="OKG2" s="870"/>
      <c r="OKH2" s="870"/>
      <c r="OKI2" s="870"/>
      <c r="OKJ2" s="870"/>
      <c r="OKK2" s="870"/>
      <c r="OKL2" s="870"/>
      <c r="OKM2" s="870"/>
      <c r="OKN2" s="870"/>
      <c r="OKO2" s="870"/>
      <c r="OKP2" s="870"/>
      <c r="OKQ2" s="870"/>
      <c r="OKR2" s="870"/>
      <c r="OKS2" s="870"/>
      <c r="OKT2" s="870"/>
      <c r="OKU2" s="870"/>
      <c r="OKV2" s="870"/>
      <c r="OKW2" s="870"/>
      <c r="OKX2" s="870"/>
      <c r="OKY2" s="870"/>
      <c r="OKZ2" s="870"/>
      <c r="OLA2" s="870"/>
      <c r="OLB2" s="870"/>
      <c r="OLC2" s="870"/>
      <c r="OLD2" s="870"/>
      <c r="OLE2" s="870"/>
      <c r="OLF2" s="870"/>
      <c r="OLG2" s="870"/>
      <c r="OLH2" s="870"/>
      <c r="OLI2" s="870"/>
      <c r="OLJ2" s="870"/>
      <c r="OLK2" s="870"/>
      <c r="OLL2" s="870"/>
      <c r="OLM2" s="870"/>
      <c r="OLN2" s="870"/>
      <c r="OLO2" s="870"/>
      <c r="OLP2" s="870"/>
      <c r="OLQ2" s="870"/>
      <c r="OLR2" s="870"/>
      <c r="OLS2" s="870"/>
      <c r="OLT2" s="870"/>
      <c r="OLU2" s="870"/>
      <c r="OLV2" s="870"/>
      <c r="OLW2" s="870"/>
      <c r="OLX2" s="870"/>
      <c r="OLY2" s="870"/>
      <c r="OLZ2" s="870"/>
      <c r="OMA2" s="870"/>
      <c r="OMB2" s="870"/>
      <c r="OMC2" s="870"/>
      <c r="OMD2" s="870"/>
      <c r="OME2" s="870"/>
      <c r="OMF2" s="870"/>
      <c r="OMG2" s="870"/>
      <c r="OMH2" s="870"/>
      <c r="OMI2" s="870"/>
      <c r="OMJ2" s="870"/>
      <c r="OMK2" s="870"/>
      <c r="OML2" s="870"/>
      <c r="OMM2" s="870"/>
      <c r="OMN2" s="870"/>
      <c r="OMO2" s="870"/>
      <c r="OMP2" s="870"/>
      <c r="OMQ2" s="870"/>
      <c r="OMR2" s="870"/>
      <c r="OMS2" s="870"/>
      <c r="OMT2" s="870"/>
      <c r="OMU2" s="870"/>
      <c r="OMV2" s="870"/>
      <c r="OMW2" s="870"/>
      <c r="OMX2" s="870"/>
      <c r="OMY2" s="870"/>
      <c r="OMZ2" s="870"/>
      <c r="ONA2" s="870"/>
      <c r="ONB2" s="870"/>
      <c r="ONC2" s="870"/>
      <c r="OND2" s="870"/>
      <c r="ONE2" s="870"/>
      <c r="ONF2" s="870"/>
      <c r="ONG2" s="870"/>
      <c r="ONH2" s="870"/>
      <c r="ONI2" s="870"/>
      <c r="ONJ2" s="870"/>
      <c r="ONK2" s="870"/>
      <c r="ONL2" s="870"/>
      <c r="ONM2" s="870"/>
      <c r="ONN2" s="870"/>
      <c r="ONO2" s="870"/>
      <c r="ONP2" s="870"/>
      <c r="ONQ2" s="870"/>
      <c r="ONR2" s="870"/>
      <c r="ONS2" s="870"/>
      <c r="ONT2" s="870"/>
      <c r="ONU2" s="870"/>
      <c r="ONV2" s="870"/>
      <c r="ONW2" s="870"/>
      <c r="ONX2" s="870"/>
      <c r="ONY2" s="870"/>
      <c r="ONZ2" s="870"/>
      <c r="OOA2" s="870"/>
      <c r="OOB2" s="870"/>
      <c r="OOC2" s="870"/>
      <c r="OOD2" s="870"/>
      <c r="OOE2" s="870"/>
      <c r="OOF2" s="870"/>
      <c r="OOG2" s="870"/>
      <c r="OOH2" s="870"/>
      <c r="OOI2" s="870"/>
      <c r="OOJ2" s="870"/>
      <c r="OOK2" s="870"/>
      <c r="OOL2" s="870"/>
      <c r="OOM2" s="870"/>
      <c r="OON2" s="870"/>
      <c r="OOO2" s="870"/>
      <c r="OOP2" s="870"/>
      <c r="OOQ2" s="870"/>
      <c r="OOR2" s="870"/>
      <c r="OOS2" s="870"/>
      <c r="OOT2" s="870"/>
      <c r="OOU2" s="870"/>
      <c r="OOV2" s="870"/>
      <c r="OOW2" s="870"/>
      <c r="OOX2" s="870"/>
      <c r="OOY2" s="870"/>
      <c r="OOZ2" s="870"/>
      <c r="OPA2" s="870"/>
      <c r="OPB2" s="870"/>
      <c r="OPC2" s="870"/>
      <c r="OPD2" s="870"/>
      <c r="OPE2" s="870"/>
      <c r="OPF2" s="870"/>
      <c r="OPG2" s="870"/>
      <c r="OPH2" s="870"/>
      <c r="OPI2" s="870"/>
      <c r="OPJ2" s="870"/>
      <c r="OPK2" s="870"/>
      <c r="OPL2" s="870"/>
      <c r="OPM2" s="870"/>
      <c r="OPN2" s="870"/>
      <c r="OPO2" s="870"/>
      <c r="OPP2" s="870"/>
      <c r="OPQ2" s="870"/>
      <c r="OPR2" s="870"/>
      <c r="OPS2" s="870"/>
      <c r="OPT2" s="870"/>
      <c r="OPU2" s="870"/>
      <c r="OPV2" s="870"/>
      <c r="OPW2" s="870"/>
      <c r="OPX2" s="870"/>
      <c r="OPY2" s="870"/>
      <c r="OPZ2" s="870"/>
      <c r="OQA2" s="870"/>
      <c r="OQB2" s="870"/>
      <c r="OQC2" s="870"/>
      <c r="OQD2" s="870"/>
      <c r="OQE2" s="870"/>
      <c r="OQF2" s="870"/>
      <c r="OQG2" s="870"/>
      <c r="OQH2" s="870"/>
      <c r="OQI2" s="870"/>
      <c r="OQJ2" s="870"/>
      <c r="OQK2" s="870"/>
      <c r="OQL2" s="870"/>
      <c r="OQM2" s="870"/>
      <c r="OQN2" s="870"/>
      <c r="OQO2" s="870"/>
      <c r="OQP2" s="870"/>
      <c r="OQQ2" s="870"/>
      <c r="OQR2" s="870"/>
      <c r="OQS2" s="870"/>
      <c r="OQT2" s="870"/>
      <c r="OQU2" s="870"/>
      <c r="OQV2" s="870"/>
      <c r="OQW2" s="870"/>
      <c r="OQX2" s="870"/>
      <c r="OQY2" s="870"/>
      <c r="OQZ2" s="870"/>
      <c r="ORA2" s="870"/>
      <c r="ORB2" s="870"/>
      <c r="ORC2" s="870"/>
      <c r="ORD2" s="870"/>
      <c r="ORE2" s="870"/>
      <c r="ORF2" s="870"/>
      <c r="ORG2" s="870"/>
      <c r="ORH2" s="870"/>
      <c r="ORI2" s="870"/>
      <c r="ORJ2" s="870"/>
      <c r="ORK2" s="870"/>
      <c r="ORL2" s="870"/>
      <c r="ORM2" s="870"/>
      <c r="ORN2" s="870"/>
      <c r="ORO2" s="870"/>
      <c r="ORP2" s="870"/>
      <c r="ORQ2" s="870"/>
      <c r="ORR2" s="870"/>
      <c r="ORS2" s="870"/>
      <c r="ORT2" s="870"/>
      <c r="ORU2" s="870"/>
      <c r="ORV2" s="870"/>
      <c r="ORW2" s="870"/>
      <c r="ORX2" s="870"/>
      <c r="ORY2" s="870"/>
      <c r="ORZ2" s="870"/>
      <c r="OSA2" s="870"/>
      <c r="OSB2" s="870"/>
      <c r="OSC2" s="870"/>
      <c r="OSD2" s="870"/>
      <c r="OSE2" s="870"/>
      <c r="OSF2" s="870"/>
      <c r="OSG2" s="870"/>
      <c r="OSH2" s="870"/>
      <c r="OSI2" s="870"/>
      <c r="OSJ2" s="870"/>
      <c r="OSK2" s="870"/>
      <c r="OSL2" s="870"/>
      <c r="OSM2" s="870"/>
      <c r="OSN2" s="870"/>
      <c r="OSO2" s="870"/>
      <c r="OSP2" s="870"/>
      <c r="OSQ2" s="870"/>
      <c r="OSR2" s="870"/>
      <c r="OSS2" s="870"/>
      <c r="OST2" s="870"/>
      <c r="OSU2" s="870"/>
      <c r="OSV2" s="870"/>
      <c r="OSW2" s="870"/>
      <c r="OSX2" s="870"/>
      <c r="OSY2" s="870"/>
      <c r="OSZ2" s="870"/>
      <c r="OTA2" s="870"/>
      <c r="OTB2" s="870"/>
      <c r="OTC2" s="870"/>
      <c r="OTD2" s="870"/>
      <c r="OTE2" s="870"/>
      <c r="OTF2" s="870"/>
      <c r="OTG2" s="870"/>
      <c r="OTH2" s="870"/>
      <c r="OTI2" s="870"/>
      <c r="OTJ2" s="870"/>
      <c r="OTK2" s="870"/>
      <c r="OTL2" s="870"/>
      <c r="OTM2" s="870"/>
      <c r="OTN2" s="870"/>
      <c r="OTO2" s="870"/>
      <c r="OTP2" s="870"/>
      <c r="OTQ2" s="870"/>
      <c r="OTR2" s="870"/>
      <c r="OTS2" s="870"/>
      <c r="OTT2" s="870"/>
      <c r="OTU2" s="870"/>
      <c r="OTV2" s="870"/>
      <c r="OTW2" s="870"/>
      <c r="OTX2" s="870"/>
      <c r="OTY2" s="870"/>
      <c r="OTZ2" s="870"/>
      <c r="OUA2" s="870"/>
      <c r="OUB2" s="870"/>
      <c r="OUC2" s="870"/>
      <c r="OUD2" s="870"/>
      <c r="OUE2" s="870"/>
      <c r="OUF2" s="870"/>
      <c r="OUG2" s="870"/>
      <c r="OUH2" s="870"/>
      <c r="OUI2" s="870"/>
      <c r="OUJ2" s="870"/>
      <c r="OUK2" s="870"/>
      <c r="OUL2" s="870"/>
      <c r="OUM2" s="870"/>
      <c r="OUN2" s="870"/>
      <c r="OUO2" s="870"/>
      <c r="OUP2" s="870"/>
      <c r="OUQ2" s="870"/>
      <c r="OUR2" s="870"/>
      <c r="OUS2" s="870"/>
      <c r="OUT2" s="870"/>
      <c r="OUU2" s="870"/>
      <c r="OUV2" s="870"/>
      <c r="OUW2" s="870"/>
      <c r="OUX2" s="870"/>
      <c r="OUY2" s="870"/>
      <c r="OUZ2" s="870"/>
      <c r="OVA2" s="870"/>
      <c r="OVB2" s="870"/>
      <c r="OVC2" s="870"/>
      <c r="OVD2" s="870"/>
      <c r="OVE2" s="870"/>
      <c r="OVF2" s="870"/>
      <c r="OVG2" s="870"/>
      <c r="OVH2" s="870"/>
      <c r="OVI2" s="870"/>
      <c r="OVJ2" s="870"/>
      <c r="OVK2" s="870"/>
      <c r="OVL2" s="870"/>
      <c r="OVM2" s="870"/>
      <c r="OVN2" s="870"/>
      <c r="OVO2" s="870"/>
      <c r="OVP2" s="870"/>
      <c r="OVQ2" s="870"/>
      <c r="OVR2" s="870"/>
      <c r="OVS2" s="870"/>
      <c r="OVT2" s="870"/>
      <c r="OVU2" s="870"/>
      <c r="OVV2" s="870"/>
      <c r="OVW2" s="870"/>
      <c r="OVX2" s="870"/>
      <c r="OVY2" s="870"/>
      <c r="OVZ2" s="870"/>
      <c r="OWA2" s="870"/>
      <c r="OWB2" s="870"/>
      <c r="OWC2" s="870"/>
      <c r="OWD2" s="870"/>
      <c r="OWE2" s="870"/>
      <c r="OWF2" s="870"/>
      <c r="OWG2" s="870"/>
      <c r="OWH2" s="870"/>
      <c r="OWI2" s="870"/>
      <c r="OWJ2" s="870"/>
      <c r="OWK2" s="870"/>
      <c r="OWL2" s="870"/>
      <c r="OWM2" s="870"/>
      <c r="OWN2" s="870"/>
      <c r="OWO2" s="870"/>
      <c r="OWP2" s="870"/>
      <c r="OWQ2" s="870"/>
      <c r="OWR2" s="870"/>
      <c r="OWS2" s="870"/>
      <c r="OWT2" s="870"/>
      <c r="OWU2" s="870"/>
      <c r="OWV2" s="870"/>
      <c r="OWW2" s="870"/>
      <c r="OWX2" s="870"/>
      <c r="OWY2" s="870"/>
      <c r="OWZ2" s="870"/>
      <c r="OXA2" s="870"/>
      <c r="OXB2" s="870"/>
      <c r="OXC2" s="870"/>
      <c r="OXD2" s="870"/>
      <c r="OXE2" s="870"/>
      <c r="OXF2" s="870"/>
      <c r="OXG2" s="870"/>
      <c r="OXH2" s="870"/>
      <c r="OXI2" s="870"/>
      <c r="OXJ2" s="870"/>
      <c r="OXK2" s="870"/>
      <c r="OXL2" s="870"/>
      <c r="OXM2" s="870"/>
      <c r="OXN2" s="870"/>
      <c r="OXO2" s="870"/>
      <c r="OXP2" s="870"/>
      <c r="OXQ2" s="870"/>
      <c r="OXR2" s="870"/>
      <c r="OXS2" s="870"/>
      <c r="OXT2" s="870"/>
      <c r="OXU2" s="870"/>
      <c r="OXV2" s="870"/>
      <c r="OXW2" s="870"/>
      <c r="OXX2" s="870"/>
      <c r="OXY2" s="870"/>
      <c r="OXZ2" s="870"/>
      <c r="OYA2" s="870"/>
      <c r="OYB2" s="870"/>
      <c r="OYC2" s="870"/>
      <c r="OYD2" s="870"/>
      <c r="OYE2" s="870"/>
      <c r="OYF2" s="870"/>
      <c r="OYG2" s="870"/>
      <c r="OYH2" s="870"/>
      <c r="OYI2" s="870"/>
      <c r="OYJ2" s="870"/>
      <c r="OYK2" s="870"/>
      <c r="OYL2" s="870"/>
      <c r="OYM2" s="870"/>
      <c r="OYN2" s="870"/>
      <c r="OYO2" s="870"/>
      <c r="OYP2" s="870"/>
      <c r="OYQ2" s="870"/>
      <c r="OYR2" s="870"/>
      <c r="OYS2" s="870"/>
      <c r="OYT2" s="870"/>
      <c r="OYU2" s="870"/>
      <c r="OYV2" s="870"/>
      <c r="OYW2" s="870"/>
      <c r="OYX2" s="870"/>
      <c r="OYY2" s="870"/>
      <c r="OYZ2" s="870"/>
      <c r="OZA2" s="870"/>
      <c r="OZB2" s="870"/>
      <c r="OZC2" s="870"/>
      <c r="OZD2" s="870"/>
      <c r="OZE2" s="870"/>
      <c r="OZF2" s="870"/>
      <c r="OZG2" s="870"/>
      <c r="OZH2" s="870"/>
      <c r="OZI2" s="870"/>
      <c r="OZJ2" s="870"/>
      <c r="OZK2" s="870"/>
      <c r="OZL2" s="870"/>
      <c r="OZM2" s="870"/>
      <c r="OZN2" s="870"/>
      <c r="OZO2" s="870"/>
      <c r="OZP2" s="870"/>
      <c r="OZQ2" s="870"/>
      <c r="OZR2" s="870"/>
      <c r="OZS2" s="870"/>
      <c r="OZT2" s="870"/>
      <c r="OZU2" s="870"/>
      <c r="OZV2" s="870"/>
      <c r="OZW2" s="870"/>
      <c r="OZX2" s="870"/>
      <c r="OZY2" s="870"/>
      <c r="OZZ2" s="870"/>
      <c r="PAA2" s="870"/>
      <c r="PAB2" s="870"/>
      <c r="PAC2" s="870"/>
      <c r="PAD2" s="870"/>
      <c r="PAE2" s="870"/>
      <c r="PAF2" s="870"/>
      <c r="PAG2" s="870"/>
      <c r="PAH2" s="870"/>
      <c r="PAI2" s="870"/>
      <c r="PAJ2" s="870"/>
      <c r="PAK2" s="870"/>
      <c r="PAL2" s="870"/>
      <c r="PAM2" s="870"/>
      <c r="PAN2" s="870"/>
      <c r="PAO2" s="870"/>
      <c r="PAP2" s="870"/>
      <c r="PAQ2" s="870"/>
      <c r="PAR2" s="870"/>
      <c r="PAS2" s="870"/>
      <c r="PAT2" s="870"/>
      <c r="PAU2" s="870"/>
      <c r="PAV2" s="870"/>
      <c r="PAW2" s="870"/>
      <c r="PAX2" s="870"/>
      <c r="PAY2" s="870"/>
      <c r="PAZ2" s="870"/>
      <c r="PBA2" s="870"/>
      <c r="PBB2" s="870"/>
      <c r="PBC2" s="870"/>
      <c r="PBD2" s="870"/>
      <c r="PBE2" s="870"/>
      <c r="PBF2" s="870"/>
      <c r="PBG2" s="870"/>
      <c r="PBH2" s="870"/>
      <c r="PBI2" s="870"/>
      <c r="PBJ2" s="870"/>
      <c r="PBK2" s="870"/>
      <c r="PBL2" s="870"/>
      <c r="PBM2" s="870"/>
      <c r="PBN2" s="870"/>
      <c r="PBO2" s="870"/>
      <c r="PBP2" s="870"/>
      <c r="PBQ2" s="870"/>
      <c r="PBR2" s="870"/>
      <c r="PBS2" s="870"/>
      <c r="PBT2" s="870"/>
      <c r="PBU2" s="870"/>
      <c r="PBV2" s="870"/>
      <c r="PBW2" s="870"/>
      <c r="PBX2" s="870"/>
      <c r="PBY2" s="870"/>
      <c r="PBZ2" s="870"/>
      <c r="PCA2" s="870"/>
      <c r="PCB2" s="870"/>
      <c r="PCC2" s="870"/>
      <c r="PCD2" s="870"/>
      <c r="PCE2" s="870"/>
      <c r="PCF2" s="870"/>
      <c r="PCG2" s="870"/>
      <c r="PCH2" s="870"/>
      <c r="PCI2" s="870"/>
      <c r="PCJ2" s="870"/>
      <c r="PCK2" s="870"/>
      <c r="PCL2" s="870"/>
      <c r="PCM2" s="870"/>
      <c r="PCN2" s="870"/>
      <c r="PCO2" s="870"/>
      <c r="PCP2" s="870"/>
      <c r="PCQ2" s="870"/>
      <c r="PCR2" s="870"/>
      <c r="PCS2" s="870"/>
      <c r="PCT2" s="870"/>
      <c r="PCU2" s="870"/>
      <c r="PCV2" s="870"/>
      <c r="PCW2" s="870"/>
      <c r="PCX2" s="870"/>
      <c r="PCY2" s="870"/>
      <c r="PCZ2" s="870"/>
      <c r="PDA2" s="870"/>
      <c r="PDB2" s="870"/>
      <c r="PDC2" s="870"/>
      <c r="PDD2" s="870"/>
      <c r="PDE2" s="870"/>
      <c r="PDF2" s="870"/>
      <c r="PDG2" s="870"/>
      <c r="PDH2" s="870"/>
      <c r="PDI2" s="870"/>
      <c r="PDJ2" s="870"/>
      <c r="PDK2" s="870"/>
      <c r="PDL2" s="870"/>
      <c r="PDM2" s="870"/>
      <c r="PDN2" s="870"/>
      <c r="PDO2" s="870"/>
      <c r="PDP2" s="870"/>
      <c r="PDQ2" s="870"/>
      <c r="PDR2" s="870"/>
      <c r="PDS2" s="870"/>
      <c r="PDT2" s="870"/>
      <c r="PDU2" s="870"/>
      <c r="PDV2" s="870"/>
      <c r="PDW2" s="870"/>
      <c r="PDX2" s="870"/>
      <c r="PDY2" s="870"/>
      <c r="PDZ2" s="870"/>
      <c r="PEA2" s="870"/>
      <c r="PEB2" s="870"/>
      <c r="PEC2" s="870"/>
      <c r="PED2" s="870"/>
      <c r="PEE2" s="870"/>
      <c r="PEF2" s="870"/>
      <c r="PEG2" s="870"/>
      <c r="PEH2" s="870"/>
      <c r="PEI2" s="870"/>
      <c r="PEJ2" s="870"/>
      <c r="PEK2" s="870"/>
      <c r="PEL2" s="870"/>
      <c r="PEM2" s="870"/>
      <c r="PEN2" s="870"/>
      <c r="PEO2" s="870"/>
      <c r="PEP2" s="870"/>
      <c r="PEQ2" s="870"/>
      <c r="PER2" s="870"/>
      <c r="PES2" s="870"/>
      <c r="PET2" s="870"/>
      <c r="PEU2" s="870"/>
      <c r="PEV2" s="870"/>
      <c r="PEW2" s="870"/>
      <c r="PEX2" s="870"/>
      <c r="PEY2" s="870"/>
      <c r="PEZ2" s="870"/>
      <c r="PFA2" s="870"/>
      <c r="PFB2" s="870"/>
      <c r="PFC2" s="870"/>
      <c r="PFD2" s="870"/>
      <c r="PFE2" s="870"/>
      <c r="PFF2" s="870"/>
      <c r="PFG2" s="870"/>
      <c r="PFH2" s="870"/>
      <c r="PFI2" s="870"/>
      <c r="PFJ2" s="870"/>
      <c r="PFK2" s="870"/>
      <c r="PFL2" s="870"/>
      <c r="PFM2" s="870"/>
      <c r="PFN2" s="870"/>
      <c r="PFO2" s="870"/>
      <c r="PFP2" s="870"/>
      <c r="PFQ2" s="870"/>
      <c r="PFR2" s="870"/>
      <c r="PFS2" s="870"/>
      <c r="PFT2" s="870"/>
      <c r="PFU2" s="870"/>
      <c r="PFV2" s="870"/>
      <c r="PFW2" s="870"/>
      <c r="PFX2" s="870"/>
      <c r="PFY2" s="870"/>
      <c r="PFZ2" s="870"/>
      <c r="PGA2" s="870"/>
      <c r="PGB2" s="870"/>
      <c r="PGC2" s="870"/>
      <c r="PGD2" s="870"/>
      <c r="PGE2" s="870"/>
      <c r="PGF2" s="870"/>
      <c r="PGG2" s="870"/>
      <c r="PGH2" s="870"/>
      <c r="PGI2" s="870"/>
      <c r="PGJ2" s="870"/>
      <c r="PGK2" s="870"/>
      <c r="PGL2" s="870"/>
      <c r="PGM2" s="870"/>
      <c r="PGN2" s="870"/>
      <c r="PGO2" s="870"/>
      <c r="PGP2" s="870"/>
      <c r="PGQ2" s="870"/>
      <c r="PGR2" s="870"/>
      <c r="PGS2" s="870"/>
      <c r="PGT2" s="870"/>
      <c r="PGU2" s="870"/>
      <c r="PGV2" s="870"/>
      <c r="PGW2" s="870"/>
      <c r="PGX2" s="870"/>
      <c r="PGY2" s="870"/>
      <c r="PGZ2" s="870"/>
      <c r="PHA2" s="870"/>
      <c r="PHB2" s="870"/>
      <c r="PHC2" s="870"/>
      <c r="PHD2" s="870"/>
      <c r="PHE2" s="870"/>
      <c r="PHF2" s="870"/>
      <c r="PHG2" s="870"/>
      <c r="PHH2" s="870"/>
      <c r="PHI2" s="870"/>
      <c r="PHJ2" s="870"/>
      <c r="PHK2" s="870"/>
      <c r="PHL2" s="870"/>
      <c r="PHM2" s="870"/>
      <c r="PHN2" s="870"/>
      <c r="PHO2" s="870"/>
      <c r="PHP2" s="870"/>
      <c r="PHQ2" s="870"/>
      <c r="PHR2" s="870"/>
      <c r="PHS2" s="870"/>
      <c r="PHT2" s="870"/>
      <c r="PHU2" s="870"/>
      <c r="PHV2" s="870"/>
      <c r="PHW2" s="870"/>
      <c r="PHX2" s="870"/>
      <c r="PHY2" s="870"/>
      <c r="PHZ2" s="870"/>
      <c r="PIA2" s="870"/>
      <c r="PIB2" s="870"/>
      <c r="PIC2" s="870"/>
      <c r="PID2" s="870"/>
      <c r="PIE2" s="870"/>
      <c r="PIF2" s="870"/>
      <c r="PIG2" s="870"/>
      <c r="PIH2" s="870"/>
      <c r="PII2" s="870"/>
      <c r="PIJ2" s="870"/>
      <c r="PIK2" s="870"/>
      <c r="PIL2" s="870"/>
      <c r="PIM2" s="870"/>
      <c r="PIN2" s="870"/>
      <c r="PIO2" s="870"/>
      <c r="PIP2" s="870"/>
      <c r="PIQ2" s="870"/>
      <c r="PIR2" s="870"/>
      <c r="PIS2" s="870"/>
      <c r="PIT2" s="870"/>
      <c r="PIU2" s="870"/>
      <c r="PIV2" s="870"/>
      <c r="PIW2" s="870"/>
      <c r="PIX2" s="870"/>
      <c r="PIY2" s="870"/>
      <c r="PIZ2" s="870"/>
      <c r="PJA2" s="870"/>
      <c r="PJB2" s="870"/>
      <c r="PJC2" s="870"/>
      <c r="PJD2" s="870"/>
      <c r="PJE2" s="870"/>
      <c r="PJF2" s="870"/>
      <c r="PJG2" s="870"/>
      <c r="PJH2" s="870"/>
      <c r="PJI2" s="870"/>
      <c r="PJJ2" s="870"/>
      <c r="PJK2" s="870"/>
      <c r="PJL2" s="870"/>
      <c r="PJM2" s="870"/>
      <c r="PJN2" s="870"/>
      <c r="PJO2" s="870"/>
      <c r="PJP2" s="870"/>
      <c r="PJQ2" s="870"/>
      <c r="PJR2" s="870"/>
      <c r="PJS2" s="870"/>
      <c r="PJT2" s="870"/>
      <c r="PJU2" s="870"/>
      <c r="PJV2" s="870"/>
      <c r="PJW2" s="870"/>
      <c r="PJX2" s="870"/>
      <c r="PJY2" s="870"/>
      <c r="PJZ2" s="870"/>
      <c r="PKA2" s="870"/>
      <c r="PKB2" s="870"/>
      <c r="PKC2" s="870"/>
      <c r="PKD2" s="870"/>
      <c r="PKE2" s="870"/>
      <c r="PKF2" s="870"/>
      <c r="PKG2" s="870"/>
      <c r="PKH2" s="870"/>
      <c r="PKI2" s="870"/>
      <c r="PKJ2" s="870"/>
      <c r="PKK2" s="870"/>
      <c r="PKL2" s="870"/>
      <c r="PKM2" s="870"/>
      <c r="PKN2" s="870"/>
      <c r="PKO2" s="870"/>
      <c r="PKP2" s="870"/>
      <c r="PKQ2" s="870"/>
      <c r="PKR2" s="870"/>
      <c r="PKS2" s="870"/>
      <c r="PKT2" s="870"/>
      <c r="PKU2" s="870"/>
      <c r="PKV2" s="870"/>
      <c r="PKW2" s="870"/>
      <c r="PKX2" s="870"/>
      <c r="PKY2" s="870"/>
      <c r="PKZ2" s="870"/>
      <c r="PLA2" s="870"/>
      <c r="PLB2" s="870"/>
      <c r="PLC2" s="870"/>
      <c r="PLD2" s="870"/>
      <c r="PLE2" s="870"/>
      <c r="PLF2" s="870"/>
      <c r="PLG2" s="870"/>
      <c r="PLH2" s="870"/>
      <c r="PLI2" s="870"/>
      <c r="PLJ2" s="870"/>
      <c r="PLK2" s="870"/>
      <c r="PLL2" s="870"/>
      <c r="PLM2" s="870"/>
      <c r="PLN2" s="870"/>
      <c r="PLO2" s="870"/>
      <c r="PLP2" s="870"/>
      <c r="PLQ2" s="870"/>
      <c r="PLR2" s="870"/>
      <c r="PLS2" s="870"/>
      <c r="PLT2" s="870"/>
      <c r="PLU2" s="870"/>
      <c r="PLV2" s="870"/>
      <c r="PLW2" s="870"/>
      <c r="PLX2" s="870"/>
      <c r="PLY2" s="870"/>
      <c r="PLZ2" s="870"/>
      <c r="PMA2" s="870"/>
      <c r="PMB2" s="870"/>
      <c r="PMC2" s="870"/>
      <c r="PMD2" s="870"/>
      <c r="PME2" s="870"/>
      <c r="PMF2" s="870"/>
      <c r="PMG2" s="870"/>
      <c r="PMH2" s="870"/>
      <c r="PMI2" s="870"/>
      <c r="PMJ2" s="870"/>
      <c r="PMK2" s="870"/>
      <c r="PML2" s="870"/>
      <c r="PMM2" s="870"/>
      <c r="PMN2" s="870"/>
      <c r="PMO2" s="870"/>
      <c r="PMP2" s="870"/>
      <c r="PMQ2" s="870"/>
      <c r="PMR2" s="870"/>
      <c r="PMS2" s="870"/>
      <c r="PMT2" s="870"/>
      <c r="PMU2" s="870"/>
      <c r="PMV2" s="870"/>
      <c r="PMW2" s="870"/>
      <c r="PMX2" s="870"/>
      <c r="PMY2" s="870"/>
      <c r="PMZ2" s="870"/>
      <c r="PNA2" s="870"/>
      <c r="PNB2" s="870"/>
      <c r="PNC2" s="870"/>
      <c r="PND2" s="870"/>
      <c r="PNE2" s="870"/>
      <c r="PNF2" s="870"/>
      <c r="PNG2" s="870"/>
      <c r="PNH2" s="870"/>
      <c r="PNI2" s="870"/>
      <c r="PNJ2" s="870"/>
      <c r="PNK2" s="870"/>
      <c r="PNL2" s="870"/>
      <c r="PNM2" s="870"/>
      <c r="PNN2" s="870"/>
      <c r="PNO2" s="870"/>
      <c r="PNP2" s="870"/>
      <c r="PNQ2" s="870"/>
      <c r="PNR2" s="870"/>
      <c r="PNS2" s="870"/>
      <c r="PNT2" s="870"/>
      <c r="PNU2" s="870"/>
      <c r="PNV2" s="870"/>
      <c r="PNW2" s="870"/>
      <c r="PNX2" s="870"/>
      <c r="PNY2" s="870"/>
      <c r="PNZ2" s="870"/>
      <c r="POA2" s="870"/>
      <c r="POB2" s="870"/>
      <c r="POC2" s="870"/>
      <c r="POD2" s="870"/>
      <c r="POE2" s="870"/>
      <c r="POF2" s="870"/>
      <c r="POG2" s="870"/>
      <c r="POH2" s="870"/>
      <c r="POI2" s="870"/>
      <c r="POJ2" s="870"/>
      <c r="POK2" s="870"/>
      <c r="POL2" s="870"/>
      <c r="POM2" s="870"/>
      <c r="PON2" s="870"/>
      <c r="POO2" s="870"/>
      <c r="POP2" s="870"/>
      <c r="POQ2" s="870"/>
      <c r="POR2" s="870"/>
      <c r="POS2" s="870"/>
      <c r="POT2" s="870"/>
      <c r="POU2" s="870"/>
      <c r="POV2" s="870"/>
      <c r="POW2" s="870"/>
      <c r="POX2" s="870"/>
      <c r="POY2" s="870"/>
      <c r="POZ2" s="870"/>
      <c r="PPA2" s="870"/>
      <c r="PPB2" s="870"/>
      <c r="PPC2" s="870"/>
      <c r="PPD2" s="870"/>
      <c r="PPE2" s="870"/>
      <c r="PPF2" s="870"/>
      <c r="PPG2" s="870"/>
      <c r="PPH2" s="870"/>
      <c r="PPI2" s="870"/>
      <c r="PPJ2" s="870"/>
      <c r="PPK2" s="870"/>
      <c r="PPL2" s="870"/>
      <c r="PPM2" s="870"/>
      <c r="PPN2" s="870"/>
      <c r="PPO2" s="870"/>
      <c r="PPP2" s="870"/>
      <c r="PPQ2" s="870"/>
      <c r="PPR2" s="870"/>
      <c r="PPS2" s="870"/>
      <c r="PPT2" s="870"/>
      <c r="PPU2" s="870"/>
      <c r="PPV2" s="870"/>
      <c r="PPW2" s="870"/>
      <c r="PPX2" s="870"/>
      <c r="PPY2" s="870"/>
      <c r="PPZ2" s="870"/>
      <c r="PQA2" s="870"/>
      <c r="PQB2" s="870"/>
      <c r="PQC2" s="870"/>
      <c r="PQD2" s="870"/>
      <c r="PQE2" s="870"/>
      <c r="PQF2" s="870"/>
      <c r="PQG2" s="870"/>
      <c r="PQH2" s="870"/>
      <c r="PQI2" s="870"/>
      <c r="PQJ2" s="870"/>
      <c r="PQK2" s="870"/>
      <c r="PQL2" s="870"/>
      <c r="PQM2" s="870"/>
      <c r="PQN2" s="870"/>
      <c r="PQO2" s="870"/>
      <c r="PQP2" s="870"/>
      <c r="PQQ2" s="870"/>
      <c r="PQR2" s="870"/>
      <c r="PQS2" s="870"/>
      <c r="PQT2" s="870"/>
      <c r="PQU2" s="870"/>
      <c r="PQV2" s="870"/>
      <c r="PQW2" s="870"/>
      <c r="PQX2" s="870"/>
      <c r="PQY2" s="870"/>
      <c r="PQZ2" s="870"/>
      <c r="PRA2" s="870"/>
      <c r="PRB2" s="870"/>
      <c r="PRC2" s="870"/>
      <c r="PRD2" s="870"/>
      <c r="PRE2" s="870"/>
      <c r="PRF2" s="870"/>
      <c r="PRG2" s="870"/>
      <c r="PRH2" s="870"/>
      <c r="PRI2" s="870"/>
      <c r="PRJ2" s="870"/>
      <c r="PRK2" s="870"/>
      <c r="PRL2" s="870"/>
      <c r="PRM2" s="870"/>
      <c r="PRN2" s="870"/>
      <c r="PRO2" s="870"/>
      <c r="PRP2" s="870"/>
      <c r="PRQ2" s="870"/>
      <c r="PRR2" s="870"/>
      <c r="PRS2" s="870"/>
      <c r="PRT2" s="870"/>
      <c r="PRU2" s="870"/>
      <c r="PRV2" s="870"/>
      <c r="PRW2" s="870"/>
      <c r="PRX2" s="870"/>
      <c r="PRY2" s="870"/>
      <c r="PRZ2" s="870"/>
      <c r="PSA2" s="870"/>
      <c r="PSB2" s="870"/>
      <c r="PSC2" s="870"/>
      <c r="PSD2" s="870"/>
      <c r="PSE2" s="870"/>
      <c r="PSF2" s="870"/>
      <c r="PSG2" s="870"/>
      <c r="PSH2" s="870"/>
      <c r="PSI2" s="870"/>
      <c r="PSJ2" s="870"/>
      <c r="PSK2" s="870"/>
      <c r="PSL2" s="870"/>
      <c r="PSM2" s="870"/>
      <c r="PSN2" s="870"/>
      <c r="PSO2" s="870"/>
      <c r="PSP2" s="870"/>
      <c r="PSQ2" s="870"/>
      <c r="PSR2" s="870"/>
      <c r="PSS2" s="870"/>
      <c r="PST2" s="870"/>
      <c r="PSU2" s="870"/>
      <c r="PSV2" s="870"/>
      <c r="PSW2" s="870"/>
      <c r="PSX2" s="870"/>
      <c r="PSY2" s="870"/>
      <c r="PSZ2" s="870"/>
      <c r="PTA2" s="870"/>
      <c r="PTB2" s="870"/>
      <c r="PTC2" s="870"/>
      <c r="PTD2" s="870"/>
      <c r="PTE2" s="870"/>
      <c r="PTF2" s="870"/>
      <c r="PTG2" s="870"/>
      <c r="PTH2" s="870"/>
      <c r="PTI2" s="870"/>
      <c r="PTJ2" s="870"/>
      <c r="PTK2" s="870"/>
      <c r="PTL2" s="870"/>
      <c r="PTM2" s="870"/>
      <c r="PTN2" s="870"/>
      <c r="PTO2" s="870"/>
      <c r="PTP2" s="870"/>
      <c r="PTQ2" s="870"/>
      <c r="PTR2" s="870"/>
      <c r="PTS2" s="870"/>
      <c r="PTT2" s="870"/>
      <c r="PTU2" s="870"/>
      <c r="PTV2" s="870"/>
      <c r="PTW2" s="870"/>
      <c r="PTX2" s="870"/>
      <c r="PTY2" s="870"/>
      <c r="PTZ2" s="870"/>
      <c r="PUA2" s="870"/>
      <c r="PUB2" s="870"/>
      <c r="PUC2" s="870"/>
      <c r="PUD2" s="870"/>
      <c r="PUE2" s="870"/>
      <c r="PUF2" s="870"/>
      <c r="PUG2" s="870"/>
      <c r="PUH2" s="870"/>
      <c r="PUI2" s="870"/>
      <c r="PUJ2" s="870"/>
      <c r="PUK2" s="870"/>
      <c r="PUL2" s="870"/>
      <c r="PUM2" s="870"/>
      <c r="PUN2" s="870"/>
      <c r="PUO2" s="870"/>
      <c r="PUP2" s="870"/>
      <c r="PUQ2" s="870"/>
      <c r="PUR2" s="870"/>
      <c r="PUS2" s="870"/>
      <c r="PUT2" s="870"/>
      <c r="PUU2" s="870"/>
      <c r="PUV2" s="870"/>
      <c r="PUW2" s="870"/>
      <c r="PUX2" s="870"/>
      <c r="PUY2" s="870"/>
      <c r="PUZ2" s="870"/>
      <c r="PVA2" s="870"/>
      <c r="PVB2" s="870"/>
      <c r="PVC2" s="870"/>
      <c r="PVD2" s="870"/>
      <c r="PVE2" s="870"/>
      <c r="PVF2" s="870"/>
      <c r="PVG2" s="870"/>
      <c r="PVH2" s="870"/>
      <c r="PVI2" s="870"/>
      <c r="PVJ2" s="870"/>
      <c r="PVK2" s="870"/>
      <c r="PVL2" s="870"/>
      <c r="PVM2" s="870"/>
      <c r="PVN2" s="870"/>
      <c r="PVO2" s="870"/>
      <c r="PVP2" s="870"/>
      <c r="PVQ2" s="870"/>
      <c r="PVR2" s="870"/>
      <c r="PVS2" s="870"/>
      <c r="PVT2" s="870"/>
      <c r="PVU2" s="870"/>
      <c r="PVV2" s="870"/>
      <c r="PVW2" s="870"/>
      <c r="PVX2" s="870"/>
      <c r="PVY2" s="870"/>
      <c r="PVZ2" s="870"/>
      <c r="PWA2" s="870"/>
      <c r="PWB2" s="870"/>
      <c r="PWC2" s="870"/>
      <c r="PWD2" s="870"/>
      <c r="PWE2" s="870"/>
      <c r="PWF2" s="870"/>
      <c r="PWG2" s="870"/>
      <c r="PWH2" s="870"/>
      <c r="PWI2" s="870"/>
      <c r="PWJ2" s="870"/>
      <c r="PWK2" s="870"/>
      <c r="PWL2" s="870"/>
      <c r="PWM2" s="870"/>
      <c r="PWN2" s="870"/>
      <c r="PWO2" s="870"/>
      <c r="PWP2" s="870"/>
      <c r="PWQ2" s="870"/>
      <c r="PWR2" s="870"/>
      <c r="PWS2" s="870"/>
      <c r="PWT2" s="870"/>
      <c r="PWU2" s="870"/>
      <c r="PWV2" s="870"/>
      <c r="PWW2" s="870"/>
      <c r="PWX2" s="870"/>
      <c r="PWY2" s="870"/>
      <c r="PWZ2" s="870"/>
      <c r="PXA2" s="870"/>
      <c r="PXB2" s="870"/>
      <c r="PXC2" s="870"/>
      <c r="PXD2" s="870"/>
      <c r="PXE2" s="870"/>
      <c r="PXF2" s="870"/>
      <c r="PXG2" s="870"/>
      <c r="PXH2" s="870"/>
      <c r="PXI2" s="870"/>
      <c r="PXJ2" s="870"/>
      <c r="PXK2" s="870"/>
      <c r="PXL2" s="870"/>
      <c r="PXM2" s="870"/>
      <c r="PXN2" s="870"/>
      <c r="PXO2" s="870"/>
      <c r="PXP2" s="870"/>
      <c r="PXQ2" s="870"/>
      <c r="PXR2" s="870"/>
      <c r="PXS2" s="870"/>
      <c r="PXT2" s="870"/>
      <c r="PXU2" s="870"/>
      <c r="PXV2" s="870"/>
      <c r="PXW2" s="870"/>
      <c r="PXX2" s="870"/>
      <c r="PXY2" s="870"/>
      <c r="PXZ2" s="870"/>
      <c r="PYA2" s="870"/>
      <c r="PYB2" s="870"/>
      <c r="PYC2" s="870"/>
      <c r="PYD2" s="870"/>
      <c r="PYE2" s="870"/>
      <c r="PYF2" s="870"/>
      <c r="PYG2" s="870"/>
      <c r="PYH2" s="870"/>
      <c r="PYI2" s="870"/>
      <c r="PYJ2" s="870"/>
      <c r="PYK2" s="870"/>
      <c r="PYL2" s="870"/>
      <c r="PYM2" s="870"/>
      <c r="PYN2" s="870"/>
      <c r="PYO2" s="870"/>
      <c r="PYP2" s="870"/>
      <c r="PYQ2" s="870"/>
      <c r="PYR2" s="870"/>
      <c r="PYS2" s="870"/>
      <c r="PYT2" s="870"/>
      <c r="PYU2" s="870"/>
      <c r="PYV2" s="870"/>
      <c r="PYW2" s="870"/>
      <c r="PYX2" s="870"/>
      <c r="PYY2" s="870"/>
      <c r="PYZ2" s="870"/>
      <c r="PZA2" s="870"/>
      <c r="PZB2" s="870"/>
      <c r="PZC2" s="870"/>
      <c r="PZD2" s="870"/>
      <c r="PZE2" s="870"/>
      <c r="PZF2" s="870"/>
      <c r="PZG2" s="870"/>
      <c r="PZH2" s="870"/>
      <c r="PZI2" s="870"/>
      <c r="PZJ2" s="870"/>
      <c r="PZK2" s="870"/>
      <c r="PZL2" s="870"/>
      <c r="PZM2" s="870"/>
      <c r="PZN2" s="870"/>
      <c r="PZO2" s="870"/>
      <c r="PZP2" s="870"/>
      <c r="PZQ2" s="870"/>
      <c r="PZR2" s="870"/>
      <c r="PZS2" s="870"/>
      <c r="PZT2" s="870"/>
      <c r="PZU2" s="870"/>
      <c r="PZV2" s="870"/>
      <c r="PZW2" s="870"/>
      <c r="PZX2" s="870"/>
      <c r="PZY2" s="870"/>
      <c r="PZZ2" s="870"/>
      <c r="QAA2" s="870"/>
      <c r="QAB2" s="870"/>
      <c r="QAC2" s="870"/>
      <c r="QAD2" s="870"/>
      <c r="QAE2" s="870"/>
      <c r="QAF2" s="870"/>
      <c r="QAG2" s="870"/>
      <c r="QAH2" s="870"/>
      <c r="QAI2" s="870"/>
      <c r="QAJ2" s="870"/>
      <c r="QAK2" s="870"/>
      <c r="QAL2" s="870"/>
      <c r="QAM2" s="870"/>
      <c r="QAN2" s="870"/>
      <c r="QAO2" s="870"/>
      <c r="QAP2" s="870"/>
      <c r="QAQ2" s="870"/>
      <c r="QAR2" s="870"/>
      <c r="QAS2" s="870"/>
      <c r="QAT2" s="870"/>
      <c r="QAU2" s="870"/>
      <c r="QAV2" s="870"/>
      <c r="QAW2" s="870"/>
      <c r="QAX2" s="870"/>
      <c r="QAY2" s="870"/>
      <c r="QAZ2" s="870"/>
      <c r="QBA2" s="870"/>
      <c r="QBB2" s="870"/>
      <c r="QBC2" s="870"/>
      <c r="QBD2" s="870"/>
      <c r="QBE2" s="870"/>
      <c r="QBF2" s="870"/>
      <c r="QBG2" s="870"/>
      <c r="QBH2" s="870"/>
      <c r="QBI2" s="870"/>
      <c r="QBJ2" s="870"/>
      <c r="QBK2" s="870"/>
      <c r="QBL2" s="870"/>
      <c r="QBM2" s="870"/>
      <c r="QBN2" s="870"/>
      <c r="QBO2" s="870"/>
      <c r="QBP2" s="870"/>
      <c r="QBQ2" s="870"/>
      <c r="QBR2" s="870"/>
      <c r="QBS2" s="870"/>
      <c r="QBT2" s="870"/>
      <c r="QBU2" s="870"/>
      <c r="QBV2" s="870"/>
      <c r="QBW2" s="870"/>
      <c r="QBX2" s="870"/>
      <c r="QBY2" s="870"/>
      <c r="QBZ2" s="870"/>
      <c r="QCA2" s="870"/>
      <c r="QCB2" s="870"/>
      <c r="QCC2" s="870"/>
      <c r="QCD2" s="870"/>
      <c r="QCE2" s="870"/>
      <c r="QCF2" s="870"/>
      <c r="QCG2" s="870"/>
      <c r="QCH2" s="870"/>
      <c r="QCI2" s="870"/>
      <c r="QCJ2" s="870"/>
      <c r="QCK2" s="870"/>
      <c r="QCL2" s="870"/>
      <c r="QCM2" s="870"/>
      <c r="QCN2" s="870"/>
      <c r="QCO2" s="870"/>
      <c r="QCP2" s="870"/>
      <c r="QCQ2" s="870"/>
      <c r="QCR2" s="870"/>
      <c r="QCS2" s="870"/>
      <c r="QCT2" s="870"/>
      <c r="QCU2" s="870"/>
      <c r="QCV2" s="870"/>
      <c r="QCW2" s="870"/>
      <c r="QCX2" s="870"/>
      <c r="QCY2" s="870"/>
      <c r="QCZ2" s="870"/>
      <c r="QDA2" s="870"/>
      <c r="QDB2" s="870"/>
      <c r="QDC2" s="870"/>
      <c r="QDD2" s="870"/>
      <c r="QDE2" s="870"/>
      <c r="QDF2" s="870"/>
      <c r="QDG2" s="870"/>
      <c r="QDH2" s="870"/>
      <c r="QDI2" s="870"/>
      <c r="QDJ2" s="870"/>
      <c r="QDK2" s="870"/>
      <c r="QDL2" s="870"/>
      <c r="QDM2" s="870"/>
      <c r="QDN2" s="870"/>
      <c r="QDO2" s="870"/>
      <c r="QDP2" s="870"/>
      <c r="QDQ2" s="870"/>
      <c r="QDR2" s="870"/>
      <c r="QDS2" s="870"/>
      <c r="QDT2" s="870"/>
      <c r="QDU2" s="870"/>
      <c r="QDV2" s="870"/>
      <c r="QDW2" s="870"/>
      <c r="QDX2" s="870"/>
      <c r="QDY2" s="870"/>
      <c r="QDZ2" s="870"/>
      <c r="QEA2" s="870"/>
      <c r="QEB2" s="870"/>
      <c r="QEC2" s="870"/>
      <c r="QED2" s="870"/>
      <c r="QEE2" s="870"/>
      <c r="QEF2" s="870"/>
      <c r="QEG2" s="870"/>
      <c r="QEH2" s="870"/>
      <c r="QEI2" s="870"/>
      <c r="QEJ2" s="870"/>
      <c r="QEK2" s="870"/>
      <c r="QEL2" s="870"/>
      <c r="QEM2" s="870"/>
      <c r="QEN2" s="870"/>
      <c r="QEO2" s="870"/>
      <c r="QEP2" s="870"/>
      <c r="QEQ2" s="870"/>
      <c r="QER2" s="870"/>
      <c r="QES2" s="870"/>
      <c r="QET2" s="870"/>
      <c r="QEU2" s="870"/>
      <c r="QEV2" s="870"/>
      <c r="QEW2" s="870"/>
      <c r="QEX2" s="870"/>
      <c r="QEY2" s="870"/>
      <c r="QEZ2" s="870"/>
      <c r="QFA2" s="870"/>
      <c r="QFB2" s="870"/>
      <c r="QFC2" s="870"/>
      <c r="QFD2" s="870"/>
      <c r="QFE2" s="870"/>
      <c r="QFF2" s="870"/>
      <c r="QFG2" s="870"/>
      <c r="QFH2" s="870"/>
      <c r="QFI2" s="870"/>
      <c r="QFJ2" s="870"/>
      <c r="QFK2" s="870"/>
      <c r="QFL2" s="870"/>
      <c r="QFM2" s="870"/>
      <c r="QFN2" s="870"/>
      <c r="QFO2" s="870"/>
      <c r="QFP2" s="870"/>
      <c r="QFQ2" s="870"/>
      <c r="QFR2" s="870"/>
      <c r="QFS2" s="870"/>
      <c r="QFT2" s="870"/>
      <c r="QFU2" s="870"/>
      <c r="QFV2" s="870"/>
      <c r="QFW2" s="870"/>
      <c r="QFX2" s="870"/>
      <c r="QFY2" s="870"/>
      <c r="QFZ2" s="870"/>
      <c r="QGA2" s="870"/>
      <c r="QGB2" s="870"/>
      <c r="QGC2" s="870"/>
      <c r="QGD2" s="870"/>
      <c r="QGE2" s="870"/>
      <c r="QGF2" s="870"/>
      <c r="QGG2" s="870"/>
      <c r="QGH2" s="870"/>
      <c r="QGI2" s="870"/>
      <c r="QGJ2" s="870"/>
      <c r="QGK2" s="870"/>
      <c r="QGL2" s="870"/>
      <c r="QGM2" s="870"/>
      <c r="QGN2" s="870"/>
      <c r="QGO2" s="870"/>
      <c r="QGP2" s="870"/>
      <c r="QGQ2" s="870"/>
      <c r="QGR2" s="870"/>
      <c r="QGS2" s="870"/>
      <c r="QGT2" s="870"/>
      <c r="QGU2" s="870"/>
      <c r="QGV2" s="870"/>
      <c r="QGW2" s="870"/>
      <c r="QGX2" s="870"/>
      <c r="QGY2" s="870"/>
      <c r="QGZ2" s="870"/>
      <c r="QHA2" s="870"/>
      <c r="QHB2" s="870"/>
      <c r="QHC2" s="870"/>
      <c r="QHD2" s="870"/>
      <c r="QHE2" s="870"/>
      <c r="QHF2" s="870"/>
      <c r="QHG2" s="870"/>
      <c r="QHH2" s="870"/>
      <c r="QHI2" s="870"/>
      <c r="QHJ2" s="870"/>
      <c r="QHK2" s="870"/>
      <c r="QHL2" s="870"/>
      <c r="QHM2" s="870"/>
      <c r="QHN2" s="870"/>
      <c r="QHO2" s="870"/>
      <c r="QHP2" s="870"/>
      <c r="QHQ2" s="870"/>
      <c r="QHR2" s="870"/>
      <c r="QHS2" s="870"/>
      <c r="QHT2" s="870"/>
      <c r="QHU2" s="870"/>
      <c r="QHV2" s="870"/>
      <c r="QHW2" s="870"/>
      <c r="QHX2" s="870"/>
      <c r="QHY2" s="870"/>
      <c r="QHZ2" s="870"/>
      <c r="QIA2" s="870"/>
      <c r="QIB2" s="870"/>
      <c r="QIC2" s="870"/>
      <c r="QID2" s="870"/>
      <c r="QIE2" s="870"/>
      <c r="QIF2" s="870"/>
      <c r="QIG2" s="870"/>
      <c r="QIH2" s="870"/>
      <c r="QII2" s="870"/>
      <c r="QIJ2" s="870"/>
      <c r="QIK2" s="870"/>
      <c r="QIL2" s="870"/>
      <c r="QIM2" s="870"/>
      <c r="QIN2" s="870"/>
      <c r="QIO2" s="870"/>
      <c r="QIP2" s="870"/>
      <c r="QIQ2" s="870"/>
      <c r="QIR2" s="870"/>
      <c r="QIS2" s="870"/>
      <c r="QIT2" s="870"/>
      <c r="QIU2" s="870"/>
      <c r="QIV2" s="870"/>
      <c r="QIW2" s="870"/>
      <c r="QIX2" s="870"/>
      <c r="QIY2" s="870"/>
      <c r="QIZ2" s="870"/>
      <c r="QJA2" s="870"/>
      <c r="QJB2" s="870"/>
      <c r="QJC2" s="870"/>
      <c r="QJD2" s="870"/>
      <c r="QJE2" s="870"/>
      <c r="QJF2" s="870"/>
      <c r="QJG2" s="870"/>
      <c r="QJH2" s="870"/>
      <c r="QJI2" s="870"/>
      <c r="QJJ2" s="870"/>
      <c r="QJK2" s="870"/>
      <c r="QJL2" s="870"/>
      <c r="QJM2" s="870"/>
      <c r="QJN2" s="870"/>
      <c r="QJO2" s="870"/>
      <c r="QJP2" s="870"/>
      <c r="QJQ2" s="870"/>
      <c r="QJR2" s="870"/>
      <c r="QJS2" s="870"/>
      <c r="QJT2" s="870"/>
      <c r="QJU2" s="870"/>
      <c r="QJV2" s="870"/>
      <c r="QJW2" s="870"/>
      <c r="QJX2" s="870"/>
      <c r="QJY2" s="870"/>
      <c r="QJZ2" s="870"/>
      <c r="QKA2" s="870"/>
      <c r="QKB2" s="870"/>
      <c r="QKC2" s="870"/>
      <c r="QKD2" s="870"/>
      <c r="QKE2" s="870"/>
      <c r="QKF2" s="870"/>
      <c r="QKG2" s="870"/>
      <c r="QKH2" s="870"/>
      <c r="QKI2" s="870"/>
      <c r="QKJ2" s="870"/>
      <c r="QKK2" s="870"/>
      <c r="QKL2" s="870"/>
      <c r="QKM2" s="870"/>
      <c r="QKN2" s="870"/>
      <c r="QKO2" s="870"/>
      <c r="QKP2" s="870"/>
      <c r="QKQ2" s="870"/>
      <c r="QKR2" s="870"/>
      <c r="QKS2" s="870"/>
      <c r="QKT2" s="870"/>
      <c r="QKU2" s="870"/>
      <c r="QKV2" s="870"/>
      <c r="QKW2" s="870"/>
      <c r="QKX2" s="870"/>
      <c r="QKY2" s="870"/>
      <c r="QKZ2" s="870"/>
      <c r="QLA2" s="870"/>
      <c r="QLB2" s="870"/>
      <c r="QLC2" s="870"/>
      <c r="QLD2" s="870"/>
      <c r="QLE2" s="870"/>
      <c r="QLF2" s="870"/>
      <c r="QLG2" s="870"/>
      <c r="QLH2" s="870"/>
      <c r="QLI2" s="870"/>
      <c r="QLJ2" s="870"/>
      <c r="QLK2" s="870"/>
      <c r="QLL2" s="870"/>
      <c r="QLM2" s="870"/>
      <c r="QLN2" s="870"/>
      <c r="QLO2" s="870"/>
      <c r="QLP2" s="870"/>
      <c r="QLQ2" s="870"/>
      <c r="QLR2" s="870"/>
      <c r="QLS2" s="870"/>
      <c r="QLT2" s="870"/>
      <c r="QLU2" s="870"/>
      <c r="QLV2" s="870"/>
      <c r="QLW2" s="870"/>
      <c r="QLX2" s="870"/>
      <c r="QLY2" s="870"/>
      <c r="QLZ2" s="870"/>
      <c r="QMA2" s="870"/>
      <c r="QMB2" s="870"/>
      <c r="QMC2" s="870"/>
      <c r="QMD2" s="870"/>
      <c r="QME2" s="870"/>
      <c r="QMF2" s="870"/>
      <c r="QMG2" s="870"/>
      <c r="QMH2" s="870"/>
      <c r="QMI2" s="870"/>
      <c r="QMJ2" s="870"/>
      <c r="QMK2" s="870"/>
      <c r="QML2" s="870"/>
      <c r="QMM2" s="870"/>
      <c r="QMN2" s="870"/>
      <c r="QMO2" s="870"/>
      <c r="QMP2" s="870"/>
      <c r="QMQ2" s="870"/>
      <c r="QMR2" s="870"/>
      <c r="QMS2" s="870"/>
      <c r="QMT2" s="870"/>
      <c r="QMU2" s="870"/>
      <c r="QMV2" s="870"/>
      <c r="QMW2" s="870"/>
      <c r="QMX2" s="870"/>
      <c r="QMY2" s="870"/>
      <c r="QMZ2" s="870"/>
      <c r="QNA2" s="870"/>
      <c r="QNB2" s="870"/>
      <c r="QNC2" s="870"/>
      <c r="QND2" s="870"/>
      <c r="QNE2" s="870"/>
      <c r="QNF2" s="870"/>
      <c r="QNG2" s="870"/>
      <c r="QNH2" s="870"/>
      <c r="QNI2" s="870"/>
      <c r="QNJ2" s="870"/>
      <c r="QNK2" s="870"/>
      <c r="QNL2" s="870"/>
      <c r="QNM2" s="870"/>
      <c r="QNN2" s="870"/>
      <c r="QNO2" s="870"/>
      <c r="QNP2" s="870"/>
      <c r="QNQ2" s="870"/>
      <c r="QNR2" s="870"/>
      <c r="QNS2" s="870"/>
      <c r="QNT2" s="870"/>
      <c r="QNU2" s="870"/>
      <c r="QNV2" s="870"/>
      <c r="QNW2" s="870"/>
      <c r="QNX2" s="870"/>
      <c r="QNY2" s="870"/>
      <c r="QNZ2" s="870"/>
      <c r="QOA2" s="870"/>
      <c r="QOB2" s="870"/>
      <c r="QOC2" s="870"/>
      <c r="QOD2" s="870"/>
      <c r="QOE2" s="870"/>
      <c r="QOF2" s="870"/>
      <c r="QOG2" s="870"/>
      <c r="QOH2" s="870"/>
      <c r="QOI2" s="870"/>
      <c r="QOJ2" s="870"/>
      <c r="QOK2" s="870"/>
      <c r="QOL2" s="870"/>
      <c r="QOM2" s="870"/>
      <c r="QON2" s="870"/>
      <c r="QOO2" s="870"/>
      <c r="QOP2" s="870"/>
      <c r="QOQ2" s="870"/>
      <c r="QOR2" s="870"/>
      <c r="QOS2" s="870"/>
      <c r="QOT2" s="870"/>
      <c r="QOU2" s="870"/>
      <c r="QOV2" s="870"/>
      <c r="QOW2" s="870"/>
      <c r="QOX2" s="870"/>
      <c r="QOY2" s="870"/>
      <c r="QOZ2" s="870"/>
      <c r="QPA2" s="870"/>
      <c r="QPB2" s="870"/>
      <c r="QPC2" s="870"/>
      <c r="QPD2" s="870"/>
      <c r="QPE2" s="870"/>
      <c r="QPF2" s="870"/>
      <c r="QPG2" s="870"/>
      <c r="QPH2" s="870"/>
      <c r="QPI2" s="870"/>
      <c r="QPJ2" s="870"/>
      <c r="QPK2" s="870"/>
      <c r="QPL2" s="870"/>
      <c r="QPM2" s="870"/>
      <c r="QPN2" s="870"/>
      <c r="QPO2" s="870"/>
      <c r="QPP2" s="870"/>
      <c r="QPQ2" s="870"/>
      <c r="QPR2" s="870"/>
      <c r="QPS2" s="870"/>
      <c r="QPT2" s="870"/>
      <c r="QPU2" s="870"/>
      <c r="QPV2" s="870"/>
      <c r="QPW2" s="870"/>
      <c r="QPX2" s="870"/>
      <c r="QPY2" s="870"/>
      <c r="QPZ2" s="870"/>
      <c r="QQA2" s="870"/>
      <c r="QQB2" s="870"/>
      <c r="QQC2" s="870"/>
      <c r="QQD2" s="870"/>
      <c r="QQE2" s="870"/>
      <c r="QQF2" s="870"/>
      <c r="QQG2" s="870"/>
      <c r="QQH2" s="870"/>
      <c r="QQI2" s="870"/>
      <c r="QQJ2" s="870"/>
      <c r="QQK2" s="870"/>
      <c r="QQL2" s="870"/>
      <c r="QQM2" s="870"/>
      <c r="QQN2" s="870"/>
      <c r="QQO2" s="870"/>
      <c r="QQP2" s="870"/>
      <c r="QQQ2" s="870"/>
      <c r="QQR2" s="870"/>
      <c r="QQS2" s="870"/>
      <c r="QQT2" s="870"/>
      <c r="QQU2" s="870"/>
      <c r="QQV2" s="870"/>
      <c r="QQW2" s="870"/>
      <c r="QQX2" s="870"/>
      <c r="QQY2" s="870"/>
      <c r="QQZ2" s="870"/>
      <c r="QRA2" s="870"/>
      <c r="QRB2" s="870"/>
      <c r="QRC2" s="870"/>
      <c r="QRD2" s="870"/>
      <c r="QRE2" s="870"/>
      <c r="QRF2" s="870"/>
      <c r="QRG2" s="870"/>
      <c r="QRH2" s="870"/>
      <c r="QRI2" s="870"/>
      <c r="QRJ2" s="870"/>
      <c r="QRK2" s="870"/>
      <c r="QRL2" s="870"/>
      <c r="QRM2" s="870"/>
      <c r="QRN2" s="870"/>
      <c r="QRO2" s="870"/>
      <c r="QRP2" s="870"/>
      <c r="QRQ2" s="870"/>
      <c r="QRR2" s="870"/>
      <c r="QRS2" s="870"/>
      <c r="QRT2" s="870"/>
      <c r="QRU2" s="870"/>
      <c r="QRV2" s="870"/>
      <c r="QRW2" s="870"/>
      <c r="QRX2" s="870"/>
      <c r="QRY2" s="870"/>
      <c r="QRZ2" s="870"/>
      <c r="QSA2" s="870"/>
      <c r="QSB2" s="870"/>
      <c r="QSC2" s="870"/>
      <c r="QSD2" s="870"/>
      <c r="QSE2" s="870"/>
      <c r="QSF2" s="870"/>
      <c r="QSG2" s="870"/>
      <c r="QSH2" s="870"/>
      <c r="QSI2" s="870"/>
      <c r="QSJ2" s="870"/>
      <c r="QSK2" s="870"/>
      <c r="QSL2" s="870"/>
      <c r="QSM2" s="870"/>
      <c r="QSN2" s="870"/>
      <c r="QSO2" s="870"/>
      <c r="QSP2" s="870"/>
      <c r="QSQ2" s="870"/>
      <c r="QSR2" s="870"/>
      <c r="QSS2" s="870"/>
      <c r="QST2" s="870"/>
      <c r="QSU2" s="870"/>
      <c r="QSV2" s="870"/>
      <c r="QSW2" s="870"/>
      <c r="QSX2" s="870"/>
      <c r="QSY2" s="870"/>
      <c r="QSZ2" s="870"/>
      <c r="QTA2" s="870"/>
      <c r="QTB2" s="870"/>
      <c r="QTC2" s="870"/>
      <c r="QTD2" s="870"/>
      <c r="QTE2" s="870"/>
      <c r="QTF2" s="870"/>
      <c r="QTG2" s="870"/>
      <c r="QTH2" s="870"/>
      <c r="QTI2" s="870"/>
      <c r="QTJ2" s="870"/>
      <c r="QTK2" s="870"/>
      <c r="QTL2" s="870"/>
      <c r="QTM2" s="870"/>
      <c r="QTN2" s="870"/>
      <c r="QTO2" s="870"/>
      <c r="QTP2" s="870"/>
      <c r="QTQ2" s="870"/>
      <c r="QTR2" s="870"/>
      <c r="QTS2" s="870"/>
      <c r="QTT2" s="870"/>
      <c r="QTU2" s="870"/>
      <c r="QTV2" s="870"/>
      <c r="QTW2" s="870"/>
      <c r="QTX2" s="870"/>
      <c r="QTY2" s="870"/>
      <c r="QTZ2" s="870"/>
      <c r="QUA2" s="870"/>
      <c r="QUB2" s="870"/>
      <c r="QUC2" s="870"/>
      <c r="QUD2" s="870"/>
      <c r="QUE2" s="870"/>
      <c r="QUF2" s="870"/>
      <c r="QUG2" s="870"/>
      <c r="QUH2" s="870"/>
      <c r="QUI2" s="870"/>
      <c r="QUJ2" s="870"/>
      <c r="QUK2" s="870"/>
      <c r="QUL2" s="870"/>
      <c r="QUM2" s="870"/>
      <c r="QUN2" s="870"/>
      <c r="QUO2" s="870"/>
      <c r="QUP2" s="870"/>
      <c r="QUQ2" s="870"/>
      <c r="QUR2" s="870"/>
      <c r="QUS2" s="870"/>
      <c r="QUT2" s="870"/>
      <c r="QUU2" s="870"/>
      <c r="QUV2" s="870"/>
      <c r="QUW2" s="870"/>
      <c r="QUX2" s="870"/>
      <c r="QUY2" s="870"/>
      <c r="QUZ2" s="870"/>
      <c r="QVA2" s="870"/>
      <c r="QVB2" s="870"/>
      <c r="QVC2" s="870"/>
      <c r="QVD2" s="870"/>
      <c r="QVE2" s="870"/>
      <c r="QVF2" s="870"/>
      <c r="QVG2" s="870"/>
      <c r="QVH2" s="870"/>
      <c r="QVI2" s="870"/>
      <c r="QVJ2" s="870"/>
      <c r="QVK2" s="870"/>
      <c r="QVL2" s="870"/>
      <c r="QVM2" s="870"/>
      <c r="QVN2" s="870"/>
      <c r="QVO2" s="870"/>
      <c r="QVP2" s="870"/>
      <c r="QVQ2" s="870"/>
      <c r="QVR2" s="870"/>
      <c r="QVS2" s="870"/>
      <c r="QVT2" s="870"/>
      <c r="QVU2" s="870"/>
      <c r="QVV2" s="870"/>
      <c r="QVW2" s="870"/>
      <c r="QVX2" s="870"/>
      <c r="QVY2" s="870"/>
      <c r="QVZ2" s="870"/>
      <c r="QWA2" s="870"/>
      <c r="QWB2" s="870"/>
      <c r="QWC2" s="870"/>
      <c r="QWD2" s="870"/>
      <c r="QWE2" s="870"/>
      <c r="QWF2" s="870"/>
      <c r="QWG2" s="870"/>
      <c r="QWH2" s="870"/>
      <c r="QWI2" s="870"/>
      <c r="QWJ2" s="870"/>
      <c r="QWK2" s="870"/>
      <c r="QWL2" s="870"/>
      <c r="QWM2" s="870"/>
      <c r="QWN2" s="870"/>
      <c r="QWO2" s="870"/>
      <c r="QWP2" s="870"/>
      <c r="QWQ2" s="870"/>
      <c r="QWR2" s="870"/>
      <c r="QWS2" s="870"/>
      <c r="QWT2" s="870"/>
      <c r="QWU2" s="870"/>
      <c r="QWV2" s="870"/>
      <c r="QWW2" s="870"/>
      <c r="QWX2" s="870"/>
      <c r="QWY2" s="870"/>
      <c r="QWZ2" s="870"/>
      <c r="QXA2" s="870"/>
      <c r="QXB2" s="870"/>
      <c r="QXC2" s="870"/>
      <c r="QXD2" s="870"/>
      <c r="QXE2" s="870"/>
      <c r="QXF2" s="870"/>
      <c r="QXG2" s="870"/>
      <c r="QXH2" s="870"/>
      <c r="QXI2" s="870"/>
      <c r="QXJ2" s="870"/>
      <c r="QXK2" s="870"/>
      <c r="QXL2" s="870"/>
      <c r="QXM2" s="870"/>
      <c r="QXN2" s="870"/>
      <c r="QXO2" s="870"/>
      <c r="QXP2" s="870"/>
      <c r="QXQ2" s="870"/>
      <c r="QXR2" s="870"/>
      <c r="QXS2" s="870"/>
      <c r="QXT2" s="870"/>
      <c r="QXU2" s="870"/>
      <c r="QXV2" s="870"/>
      <c r="QXW2" s="870"/>
      <c r="QXX2" s="870"/>
      <c r="QXY2" s="870"/>
      <c r="QXZ2" s="870"/>
      <c r="QYA2" s="870"/>
      <c r="QYB2" s="870"/>
      <c r="QYC2" s="870"/>
      <c r="QYD2" s="870"/>
      <c r="QYE2" s="870"/>
      <c r="QYF2" s="870"/>
      <c r="QYG2" s="870"/>
      <c r="QYH2" s="870"/>
      <c r="QYI2" s="870"/>
      <c r="QYJ2" s="870"/>
      <c r="QYK2" s="870"/>
      <c r="QYL2" s="870"/>
      <c r="QYM2" s="870"/>
      <c r="QYN2" s="870"/>
      <c r="QYO2" s="870"/>
      <c r="QYP2" s="870"/>
      <c r="QYQ2" s="870"/>
      <c r="QYR2" s="870"/>
      <c r="QYS2" s="870"/>
      <c r="QYT2" s="870"/>
      <c r="QYU2" s="870"/>
      <c r="QYV2" s="870"/>
      <c r="QYW2" s="870"/>
      <c r="QYX2" s="870"/>
      <c r="QYY2" s="870"/>
      <c r="QYZ2" s="870"/>
      <c r="QZA2" s="870"/>
      <c r="QZB2" s="870"/>
      <c r="QZC2" s="870"/>
      <c r="QZD2" s="870"/>
      <c r="QZE2" s="870"/>
      <c r="QZF2" s="870"/>
      <c r="QZG2" s="870"/>
      <c r="QZH2" s="870"/>
      <c r="QZI2" s="870"/>
      <c r="QZJ2" s="870"/>
      <c r="QZK2" s="870"/>
      <c r="QZL2" s="870"/>
      <c r="QZM2" s="870"/>
      <c r="QZN2" s="870"/>
      <c r="QZO2" s="870"/>
      <c r="QZP2" s="870"/>
      <c r="QZQ2" s="870"/>
      <c r="QZR2" s="870"/>
      <c r="QZS2" s="870"/>
      <c r="QZT2" s="870"/>
      <c r="QZU2" s="870"/>
      <c r="QZV2" s="870"/>
      <c r="QZW2" s="870"/>
      <c r="QZX2" s="870"/>
      <c r="QZY2" s="870"/>
      <c r="QZZ2" s="870"/>
      <c r="RAA2" s="870"/>
      <c r="RAB2" s="870"/>
      <c r="RAC2" s="870"/>
      <c r="RAD2" s="870"/>
      <c r="RAE2" s="870"/>
      <c r="RAF2" s="870"/>
      <c r="RAG2" s="870"/>
      <c r="RAH2" s="870"/>
      <c r="RAI2" s="870"/>
      <c r="RAJ2" s="870"/>
      <c r="RAK2" s="870"/>
      <c r="RAL2" s="870"/>
      <c r="RAM2" s="870"/>
      <c r="RAN2" s="870"/>
      <c r="RAO2" s="870"/>
      <c r="RAP2" s="870"/>
      <c r="RAQ2" s="870"/>
      <c r="RAR2" s="870"/>
      <c r="RAS2" s="870"/>
      <c r="RAT2" s="870"/>
      <c r="RAU2" s="870"/>
      <c r="RAV2" s="870"/>
      <c r="RAW2" s="870"/>
      <c r="RAX2" s="870"/>
      <c r="RAY2" s="870"/>
      <c r="RAZ2" s="870"/>
      <c r="RBA2" s="870"/>
      <c r="RBB2" s="870"/>
      <c r="RBC2" s="870"/>
      <c r="RBD2" s="870"/>
      <c r="RBE2" s="870"/>
      <c r="RBF2" s="870"/>
      <c r="RBG2" s="870"/>
      <c r="RBH2" s="870"/>
      <c r="RBI2" s="870"/>
      <c r="RBJ2" s="870"/>
      <c r="RBK2" s="870"/>
      <c r="RBL2" s="870"/>
      <c r="RBM2" s="870"/>
      <c r="RBN2" s="870"/>
      <c r="RBO2" s="870"/>
      <c r="RBP2" s="870"/>
      <c r="RBQ2" s="870"/>
      <c r="RBR2" s="870"/>
      <c r="RBS2" s="870"/>
      <c r="RBT2" s="870"/>
      <c r="RBU2" s="870"/>
      <c r="RBV2" s="870"/>
      <c r="RBW2" s="870"/>
      <c r="RBX2" s="870"/>
      <c r="RBY2" s="870"/>
      <c r="RBZ2" s="870"/>
      <c r="RCA2" s="870"/>
      <c r="RCB2" s="870"/>
      <c r="RCC2" s="870"/>
      <c r="RCD2" s="870"/>
      <c r="RCE2" s="870"/>
      <c r="RCF2" s="870"/>
      <c r="RCG2" s="870"/>
      <c r="RCH2" s="870"/>
      <c r="RCI2" s="870"/>
      <c r="RCJ2" s="870"/>
      <c r="RCK2" s="870"/>
      <c r="RCL2" s="870"/>
      <c r="RCM2" s="870"/>
      <c r="RCN2" s="870"/>
      <c r="RCO2" s="870"/>
      <c r="RCP2" s="870"/>
      <c r="RCQ2" s="870"/>
      <c r="RCR2" s="870"/>
      <c r="RCS2" s="870"/>
      <c r="RCT2" s="870"/>
      <c r="RCU2" s="870"/>
      <c r="RCV2" s="870"/>
      <c r="RCW2" s="870"/>
      <c r="RCX2" s="870"/>
      <c r="RCY2" s="870"/>
      <c r="RCZ2" s="870"/>
      <c r="RDA2" s="870"/>
      <c r="RDB2" s="870"/>
      <c r="RDC2" s="870"/>
      <c r="RDD2" s="870"/>
      <c r="RDE2" s="870"/>
      <c r="RDF2" s="870"/>
      <c r="RDG2" s="870"/>
      <c r="RDH2" s="870"/>
      <c r="RDI2" s="870"/>
      <c r="RDJ2" s="870"/>
      <c r="RDK2" s="870"/>
      <c r="RDL2" s="870"/>
      <c r="RDM2" s="870"/>
      <c r="RDN2" s="870"/>
      <c r="RDO2" s="870"/>
      <c r="RDP2" s="870"/>
      <c r="RDQ2" s="870"/>
      <c r="RDR2" s="870"/>
      <c r="RDS2" s="870"/>
      <c r="RDT2" s="870"/>
      <c r="RDU2" s="870"/>
      <c r="RDV2" s="870"/>
      <c r="RDW2" s="870"/>
      <c r="RDX2" s="870"/>
      <c r="RDY2" s="870"/>
      <c r="RDZ2" s="870"/>
      <c r="REA2" s="870"/>
      <c r="REB2" s="870"/>
      <c r="REC2" s="870"/>
      <c r="RED2" s="870"/>
      <c r="REE2" s="870"/>
      <c r="REF2" s="870"/>
      <c r="REG2" s="870"/>
      <c r="REH2" s="870"/>
      <c r="REI2" s="870"/>
      <c r="REJ2" s="870"/>
      <c r="REK2" s="870"/>
      <c r="REL2" s="870"/>
      <c r="REM2" s="870"/>
      <c r="REN2" s="870"/>
      <c r="REO2" s="870"/>
      <c r="REP2" s="870"/>
      <c r="REQ2" s="870"/>
      <c r="RER2" s="870"/>
      <c r="RES2" s="870"/>
      <c r="RET2" s="870"/>
      <c r="REU2" s="870"/>
      <c r="REV2" s="870"/>
      <c r="REW2" s="870"/>
      <c r="REX2" s="870"/>
      <c r="REY2" s="870"/>
      <c r="REZ2" s="870"/>
      <c r="RFA2" s="870"/>
      <c r="RFB2" s="870"/>
      <c r="RFC2" s="870"/>
      <c r="RFD2" s="870"/>
      <c r="RFE2" s="870"/>
      <c r="RFF2" s="870"/>
      <c r="RFG2" s="870"/>
      <c r="RFH2" s="870"/>
      <c r="RFI2" s="870"/>
      <c r="RFJ2" s="870"/>
      <c r="RFK2" s="870"/>
      <c r="RFL2" s="870"/>
      <c r="RFM2" s="870"/>
      <c r="RFN2" s="870"/>
      <c r="RFO2" s="870"/>
      <c r="RFP2" s="870"/>
      <c r="RFQ2" s="870"/>
      <c r="RFR2" s="870"/>
      <c r="RFS2" s="870"/>
      <c r="RFT2" s="870"/>
      <c r="RFU2" s="870"/>
      <c r="RFV2" s="870"/>
      <c r="RFW2" s="870"/>
      <c r="RFX2" s="870"/>
      <c r="RFY2" s="870"/>
      <c r="RFZ2" s="870"/>
      <c r="RGA2" s="870"/>
      <c r="RGB2" s="870"/>
      <c r="RGC2" s="870"/>
      <c r="RGD2" s="870"/>
      <c r="RGE2" s="870"/>
      <c r="RGF2" s="870"/>
      <c r="RGG2" s="870"/>
      <c r="RGH2" s="870"/>
      <c r="RGI2" s="870"/>
      <c r="RGJ2" s="870"/>
      <c r="RGK2" s="870"/>
      <c r="RGL2" s="870"/>
      <c r="RGM2" s="870"/>
      <c r="RGN2" s="870"/>
      <c r="RGO2" s="870"/>
      <c r="RGP2" s="870"/>
      <c r="RGQ2" s="870"/>
      <c r="RGR2" s="870"/>
      <c r="RGS2" s="870"/>
      <c r="RGT2" s="870"/>
      <c r="RGU2" s="870"/>
      <c r="RGV2" s="870"/>
      <c r="RGW2" s="870"/>
      <c r="RGX2" s="870"/>
      <c r="RGY2" s="870"/>
      <c r="RGZ2" s="870"/>
      <c r="RHA2" s="870"/>
      <c r="RHB2" s="870"/>
      <c r="RHC2" s="870"/>
      <c r="RHD2" s="870"/>
      <c r="RHE2" s="870"/>
      <c r="RHF2" s="870"/>
      <c r="RHG2" s="870"/>
      <c r="RHH2" s="870"/>
      <c r="RHI2" s="870"/>
      <c r="RHJ2" s="870"/>
      <c r="RHK2" s="870"/>
      <c r="RHL2" s="870"/>
      <c r="RHM2" s="870"/>
      <c r="RHN2" s="870"/>
      <c r="RHO2" s="870"/>
      <c r="RHP2" s="870"/>
      <c r="RHQ2" s="870"/>
      <c r="RHR2" s="870"/>
      <c r="RHS2" s="870"/>
      <c r="RHT2" s="870"/>
      <c r="RHU2" s="870"/>
      <c r="RHV2" s="870"/>
      <c r="RHW2" s="870"/>
      <c r="RHX2" s="870"/>
      <c r="RHY2" s="870"/>
      <c r="RHZ2" s="870"/>
      <c r="RIA2" s="870"/>
      <c r="RIB2" s="870"/>
      <c r="RIC2" s="870"/>
      <c r="RID2" s="870"/>
      <c r="RIE2" s="870"/>
      <c r="RIF2" s="870"/>
      <c r="RIG2" s="870"/>
      <c r="RIH2" s="870"/>
      <c r="RII2" s="870"/>
      <c r="RIJ2" s="870"/>
      <c r="RIK2" s="870"/>
      <c r="RIL2" s="870"/>
      <c r="RIM2" s="870"/>
      <c r="RIN2" s="870"/>
      <c r="RIO2" s="870"/>
      <c r="RIP2" s="870"/>
      <c r="RIQ2" s="870"/>
      <c r="RIR2" s="870"/>
      <c r="RIS2" s="870"/>
      <c r="RIT2" s="870"/>
      <c r="RIU2" s="870"/>
      <c r="RIV2" s="870"/>
      <c r="RIW2" s="870"/>
      <c r="RIX2" s="870"/>
      <c r="RIY2" s="870"/>
      <c r="RIZ2" s="870"/>
      <c r="RJA2" s="870"/>
      <c r="RJB2" s="870"/>
      <c r="RJC2" s="870"/>
      <c r="RJD2" s="870"/>
      <c r="RJE2" s="870"/>
      <c r="RJF2" s="870"/>
      <c r="RJG2" s="870"/>
      <c r="RJH2" s="870"/>
      <c r="RJI2" s="870"/>
      <c r="RJJ2" s="870"/>
      <c r="RJK2" s="870"/>
      <c r="RJL2" s="870"/>
      <c r="RJM2" s="870"/>
      <c r="RJN2" s="870"/>
      <c r="RJO2" s="870"/>
      <c r="RJP2" s="870"/>
      <c r="RJQ2" s="870"/>
      <c r="RJR2" s="870"/>
      <c r="RJS2" s="870"/>
      <c r="RJT2" s="870"/>
      <c r="RJU2" s="870"/>
      <c r="RJV2" s="870"/>
      <c r="RJW2" s="870"/>
      <c r="RJX2" s="870"/>
      <c r="RJY2" s="870"/>
      <c r="RJZ2" s="870"/>
      <c r="RKA2" s="870"/>
      <c r="RKB2" s="870"/>
      <c r="RKC2" s="870"/>
      <c r="RKD2" s="870"/>
      <c r="RKE2" s="870"/>
      <c r="RKF2" s="870"/>
      <c r="RKG2" s="870"/>
      <c r="RKH2" s="870"/>
      <c r="RKI2" s="870"/>
      <c r="RKJ2" s="870"/>
      <c r="RKK2" s="870"/>
      <c r="RKL2" s="870"/>
      <c r="RKM2" s="870"/>
      <c r="RKN2" s="870"/>
      <c r="RKO2" s="870"/>
      <c r="RKP2" s="870"/>
      <c r="RKQ2" s="870"/>
      <c r="RKR2" s="870"/>
      <c r="RKS2" s="870"/>
      <c r="RKT2" s="870"/>
      <c r="RKU2" s="870"/>
      <c r="RKV2" s="870"/>
      <c r="RKW2" s="870"/>
      <c r="RKX2" s="870"/>
      <c r="RKY2" s="870"/>
      <c r="RKZ2" s="870"/>
      <c r="RLA2" s="870"/>
      <c r="RLB2" s="870"/>
      <c r="RLC2" s="870"/>
      <c r="RLD2" s="870"/>
      <c r="RLE2" s="870"/>
      <c r="RLF2" s="870"/>
      <c r="RLG2" s="870"/>
      <c r="RLH2" s="870"/>
      <c r="RLI2" s="870"/>
      <c r="RLJ2" s="870"/>
      <c r="RLK2" s="870"/>
      <c r="RLL2" s="870"/>
      <c r="RLM2" s="870"/>
      <c r="RLN2" s="870"/>
      <c r="RLO2" s="870"/>
      <c r="RLP2" s="870"/>
      <c r="RLQ2" s="870"/>
      <c r="RLR2" s="870"/>
      <c r="RLS2" s="870"/>
      <c r="RLT2" s="870"/>
      <c r="RLU2" s="870"/>
      <c r="RLV2" s="870"/>
      <c r="RLW2" s="870"/>
      <c r="RLX2" s="870"/>
      <c r="RLY2" s="870"/>
      <c r="RLZ2" s="870"/>
      <c r="RMA2" s="870"/>
      <c r="RMB2" s="870"/>
      <c r="RMC2" s="870"/>
      <c r="RMD2" s="870"/>
      <c r="RME2" s="870"/>
      <c r="RMF2" s="870"/>
      <c r="RMG2" s="870"/>
      <c r="RMH2" s="870"/>
      <c r="RMI2" s="870"/>
      <c r="RMJ2" s="870"/>
      <c r="RMK2" s="870"/>
      <c r="RML2" s="870"/>
      <c r="RMM2" s="870"/>
      <c r="RMN2" s="870"/>
      <c r="RMO2" s="870"/>
      <c r="RMP2" s="870"/>
      <c r="RMQ2" s="870"/>
      <c r="RMR2" s="870"/>
      <c r="RMS2" s="870"/>
      <c r="RMT2" s="870"/>
      <c r="RMU2" s="870"/>
      <c r="RMV2" s="870"/>
      <c r="RMW2" s="870"/>
      <c r="RMX2" s="870"/>
      <c r="RMY2" s="870"/>
      <c r="RMZ2" s="870"/>
      <c r="RNA2" s="870"/>
      <c r="RNB2" s="870"/>
      <c r="RNC2" s="870"/>
      <c r="RND2" s="870"/>
      <c r="RNE2" s="870"/>
      <c r="RNF2" s="870"/>
      <c r="RNG2" s="870"/>
      <c r="RNH2" s="870"/>
      <c r="RNI2" s="870"/>
      <c r="RNJ2" s="870"/>
      <c r="RNK2" s="870"/>
      <c r="RNL2" s="870"/>
      <c r="RNM2" s="870"/>
      <c r="RNN2" s="870"/>
      <c r="RNO2" s="870"/>
      <c r="RNP2" s="870"/>
      <c r="RNQ2" s="870"/>
      <c r="RNR2" s="870"/>
      <c r="RNS2" s="870"/>
      <c r="RNT2" s="870"/>
      <c r="RNU2" s="870"/>
      <c r="RNV2" s="870"/>
      <c r="RNW2" s="870"/>
      <c r="RNX2" s="870"/>
      <c r="RNY2" s="870"/>
      <c r="RNZ2" s="870"/>
      <c r="ROA2" s="870"/>
      <c r="ROB2" s="870"/>
      <c r="ROC2" s="870"/>
      <c r="ROD2" s="870"/>
      <c r="ROE2" s="870"/>
      <c r="ROF2" s="870"/>
      <c r="ROG2" s="870"/>
      <c r="ROH2" s="870"/>
      <c r="ROI2" s="870"/>
      <c r="ROJ2" s="870"/>
      <c r="ROK2" s="870"/>
      <c r="ROL2" s="870"/>
      <c r="ROM2" s="870"/>
      <c r="RON2" s="870"/>
      <c r="ROO2" s="870"/>
      <c r="ROP2" s="870"/>
      <c r="ROQ2" s="870"/>
      <c r="ROR2" s="870"/>
      <c r="ROS2" s="870"/>
      <c r="ROT2" s="870"/>
      <c r="ROU2" s="870"/>
      <c r="ROV2" s="870"/>
      <c r="ROW2" s="870"/>
      <c r="ROX2" s="870"/>
      <c r="ROY2" s="870"/>
      <c r="ROZ2" s="870"/>
      <c r="RPA2" s="870"/>
      <c r="RPB2" s="870"/>
      <c r="RPC2" s="870"/>
      <c r="RPD2" s="870"/>
      <c r="RPE2" s="870"/>
      <c r="RPF2" s="870"/>
      <c r="RPG2" s="870"/>
      <c r="RPH2" s="870"/>
      <c r="RPI2" s="870"/>
      <c r="RPJ2" s="870"/>
      <c r="RPK2" s="870"/>
      <c r="RPL2" s="870"/>
      <c r="RPM2" s="870"/>
      <c r="RPN2" s="870"/>
      <c r="RPO2" s="870"/>
      <c r="RPP2" s="870"/>
      <c r="RPQ2" s="870"/>
      <c r="RPR2" s="870"/>
      <c r="RPS2" s="870"/>
      <c r="RPT2" s="870"/>
      <c r="RPU2" s="870"/>
      <c r="RPV2" s="870"/>
      <c r="RPW2" s="870"/>
      <c r="RPX2" s="870"/>
      <c r="RPY2" s="870"/>
      <c r="RPZ2" s="870"/>
      <c r="RQA2" s="870"/>
      <c r="RQB2" s="870"/>
      <c r="RQC2" s="870"/>
      <c r="RQD2" s="870"/>
      <c r="RQE2" s="870"/>
      <c r="RQF2" s="870"/>
      <c r="RQG2" s="870"/>
      <c r="RQH2" s="870"/>
      <c r="RQI2" s="870"/>
      <c r="RQJ2" s="870"/>
      <c r="RQK2" s="870"/>
      <c r="RQL2" s="870"/>
      <c r="RQM2" s="870"/>
      <c r="RQN2" s="870"/>
      <c r="RQO2" s="870"/>
      <c r="RQP2" s="870"/>
      <c r="RQQ2" s="870"/>
      <c r="RQR2" s="870"/>
      <c r="RQS2" s="870"/>
      <c r="RQT2" s="870"/>
      <c r="RQU2" s="870"/>
      <c r="RQV2" s="870"/>
      <c r="RQW2" s="870"/>
      <c r="RQX2" s="870"/>
      <c r="RQY2" s="870"/>
      <c r="RQZ2" s="870"/>
      <c r="RRA2" s="870"/>
      <c r="RRB2" s="870"/>
      <c r="RRC2" s="870"/>
      <c r="RRD2" s="870"/>
      <c r="RRE2" s="870"/>
      <c r="RRF2" s="870"/>
      <c r="RRG2" s="870"/>
      <c r="RRH2" s="870"/>
      <c r="RRI2" s="870"/>
      <c r="RRJ2" s="870"/>
      <c r="RRK2" s="870"/>
      <c r="RRL2" s="870"/>
      <c r="RRM2" s="870"/>
      <c r="RRN2" s="870"/>
      <c r="RRO2" s="870"/>
      <c r="RRP2" s="870"/>
      <c r="RRQ2" s="870"/>
      <c r="RRR2" s="870"/>
      <c r="RRS2" s="870"/>
      <c r="RRT2" s="870"/>
      <c r="RRU2" s="870"/>
      <c r="RRV2" s="870"/>
      <c r="RRW2" s="870"/>
      <c r="RRX2" s="870"/>
      <c r="RRY2" s="870"/>
      <c r="RRZ2" s="870"/>
      <c r="RSA2" s="870"/>
      <c r="RSB2" s="870"/>
      <c r="RSC2" s="870"/>
      <c r="RSD2" s="870"/>
      <c r="RSE2" s="870"/>
      <c r="RSF2" s="870"/>
      <c r="RSG2" s="870"/>
      <c r="RSH2" s="870"/>
      <c r="RSI2" s="870"/>
      <c r="RSJ2" s="870"/>
      <c r="RSK2" s="870"/>
      <c r="RSL2" s="870"/>
      <c r="RSM2" s="870"/>
      <c r="RSN2" s="870"/>
      <c r="RSO2" s="870"/>
      <c r="RSP2" s="870"/>
      <c r="RSQ2" s="870"/>
      <c r="RSR2" s="870"/>
      <c r="RSS2" s="870"/>
      <c r="RST2" s="870"/>
      <c r="RSU2" s="870"/>
      <c r="RSV2" s="870"/>
      <c r="RSW2" s="870"/>
      <c r="RSX2" s="870"/>
      <c r="RSY2" s="870"/>
      <c r="RSZ2" s="870"/>
      <c r="RTA2" s="870"/>
      <c r="RTB2" s="870"/>
      <c r="RTC2" s="870"/>
      <c r="RTD2" s="870"/>
      <c r="RTE2" s="870"/>
      <c r="RTF2" s="870"/>
      <c r="RTG2" s="870"/>
      <c r="RTH2" s="870"/>
      <c r="RTI2" s="870"/>
      <c r="RTJ2" s="870"/>
      <c r="RTK2" s="870"/>
      <c r="RTL2" s="870"/>
      <c r="RTM2" s="870"/>
      <c r="RTN2" s="870"/>
      <c r="RTO2" s="870"/>
      <c r="RTP2" s="870"/>
      <c r="RTQ2" s="870"/>
      <c r="RTR2" s="870"/>
      <c r="RTS2" s="870"/>
      <c r="RTT2" s="870"/>
      <c r="RTU2" s="870"/>
      <c r="RTV2" s="870"/>
      <c r="RTW2" s="870"/>
      <c r="RTX2" s="870"/>
      <c r="RTY2" s="870"/>
      <c r="RTZ2" s="870"/>
      <c r="RUA2" s="870"/>
      <c r="RUB2" s="870"/>
      <c r="RUC2" s="870"/>
      <c r="RUD2" s="870"/>
      <c r="RUE2" s="870"/>
      <c r="RUF2" s="870"/>
      <c r="RUG2" s="870"/>
      <c r="RUH2" s="870"/>
      <c r="RUI2" s="870"/>
      <c r="RUJ2" s="870"/>
      <c r="RUK2" s="870"/>
      <c r="RUL2" s="870"/>
      <c r="RUM2" s="870"/>
      <c r="RUN2" s="870"/>
      <c r="RUO2" s="870"/>
      <c r="RUP2" s="870"/>
      <c r="RUQ2" s="870"/>
      <c r="RUR2" s="870"/>
      <c r="RUS2" s="870"/>
      <c r="RUT2" s="870"/>
      <c r="RUU2" s="870"/>
      <c r="RUV2" s="870"/>
      <c r="RUW2" s="870"/>
      <c r="RUX2" s="870"/>
      <c r="RUY2" s="870"/>
      <c r="RUZ2" s="870"/>
      <c r="RVA2" s="870"/>
      <c r="RVB2" s="870"/>
      <c r="RVC2" s="870"/>
      <c r="RVD2" s="870"/>
      <c r="RVE2" s="870"/>
      <c r="RVF2" s="870"/>
      <c r="RVG2" s="870"/>
      <c r="RVH2" s="870"/>
      <c r="RVI2" s="870"/>
      <c r="RVJ2" s="870"/>
      <c r="RVK2" s="870"/>
      <c r="RVL2" s="870"/>
      <c r="RVM2" s="870"/>
      <c r="RVN2" s="870"/>
      <c r="RVO2" s="870"/>
      <c r="RVP2" s="870"/>
      <c r="RVQ2" s="870"/>
      <c r="RVR2" s="870"/>
      <c r="RVS2" s="870"/>
      <c r="RVT2" s="870"/>
      <c r="RVU2" s="870"/>
      <c r="RVV2" s="870"/>
      <c r="RVW2" s="870"/>
      <c r="RVX2" s="870"/>
      <c r="RVY2" s="870"/>
      <c r="RVZ2" s="870"/>
      <c r="RWA2" s="870"/>
      <c r="RWB2" s="870"/>
      <c r="RWC2" s="870"/>
      <c r="RWD2" s="870"/>
      <c r="RWE2" s="870"/>
      <c r="RWF2" s="870"/>
      <c r="RWG2" s="870"/>
      <c r="RWH2" s="870"/>
      <c r="RWI2" s="870"/>
      <c r="RWJ2" s="870"/>
      <c r="RWK2" s="870"/>
      <c r="RWL2" s="870"/>
      <c r="RWM2" s="870"/>
      <c r="RWN2" s="870"/>
      <c r="RWO2" s="870"/>
      <c r="RWP2" s="870"/>
      <c r="RWQ2" s="870"/>
      <c r="RWR2" s="870"/>
      <c r="RWS2" s="870"/>
      <c r="RWT2" s="870"/>
      <c r="RWU2" s="870"/>
      <c r="RWV2" s="870"/>
      <c r="RWW2" s="870"/>
      <c r="RWX2" s="870"/>
      <c r="RWY2" s="870"/>
      <c r="RWZ2" s="870"/>
      <c r="RXA2" s="870"/>
      <c r="RXB2" s="870"/>
      <c r="RXC2" s="870"/>
      <c r="RXD2" s="870"/>
      <c r="RXE2" s="870"/>
      <c r="RXF2" s="870"/>
      <c r="RXG2" s="870"/>
      <c r="RXH2" s="870"/>
      <c r="RXI2" s="870"/>
      <c r="RXJ2" s="870"/>
      <c r="RXK2" s="870"/>
      <c r="RXL2" s="870"/>
      <c r="RXM2" s="870"/>
      <c r="RXN2" s="870"/>
      <c r="RXO2" s="870"/>
      <c r="RXP2" s="870"/>
      <c r="RXQ2" s="870"/>
      <c r="RXR2" s="870"/>
      <c r="RXS2" s="870"/>
      <c r="RXT2" s="870"/>
      <c r="RXU2" s="870"/>
      <c r="RXV2" s="870"/>
      <c r="RXW2" s="870"/>
      <c r="RXX2" s="870"/>
      <c r="RXY2" s="870"/>
      <c r="RXZ2" s="870"/>
      <c r="RYA2" s="870"/>
      <c r="RYB2" s="870"/>
      <c r="RYC2" s="870"/>
      <c r="RYD2" s="870"/>
      <c r="RYE2" s="870"/>
      <c r="RYF2" s="870"/>
      <c r="RYG2" s="870"/>
      <c r="RYH2" s="870"/>
      <c r="RYI2" s="870"/>
      <c r="RYJ2" s="870"/>
      <c r="RYK2" s="870"/>
      <c r="RYL2" s="870"/>
      <c r="RYM2" s="870"/>
      <c r="RYN2" s="870"/>
      <c r="RYO2" s="870"/>
      <c r="RYP2" s="870"/>
      <c r="RYQ2" s="870"/>
      <c r="RYR2" s="870"/>
      <c r="RYS2" s="870"/>
      <c r="RYT2" s="870"/>
      <c r="RYU2" s="870"/>
      <c r="RYV2" s="870"/>
      <c r="RYW2" s="870"/>
      <c r="RYX2" s="870"/>
      <c r="RYY2" s="870"/>
      <c r="RYZ2" s="870"/>
      <c r="RZA2" s="870"/>
      <c r="RZB2" s="870"/>
      <c r="RZC2" s="870"/>
      <c r="RZD2" s="870"/>
      <c r="RZE2" s="870"/>
      <c r="RZF2" s="870"/>
      <c r="RZG2" s="870"/>
      <c r="RZH2" s="870"/>
      <c r="RZI2" s="870"/>
      <c r="RZJ2" s="870"/>
      <c r="RZK2" s="870"/>
      <c r="RZL2" s="870"/>
      <c r="RZM2" s="870"/>
      <c r="RZN2" s="870"/>
      <c r="RZO2" s="870"/>
      <c r="RZP2" s="870"/>
      <c r="RZQ2" s="870"/>
      <c r="RZR2" s="870"/>
      <c r="RZS2" s="870"/>
      <c r="RZT2" s="870"/>
      <c r="RZU2" s="870"/>
      <c r="RZV2" s="870"/>
      <c r="RZW2" s="870"/>
      <c r="RZX2" s="870"/>
      <c r="RZY2" s="870"/>
      <c r="RZZ2" s="870"/>
      <c r="SAA2" s="870"/>
      <c r="SAB2" s="870"/>
      <c r="SAC2" s="870"/>
      <c r="SAD2" s="870"/>
      <c r="SAE2" s="870"/>
      <c r="SAF2" s="870"/>
      <c r="SAG2" s="870"/>
      <c r="SAH2" s="870"/>
      <c r="SAI2" s="870"/>
      <c r="SAJ2" s="870"/>
      <c r="SAK2" s="870"/>
      <c r="SAL2" s="870"/>
      <c r="SAM2" s="870"/>
      <c r="SAN2" s="870"/>
      <c r="SAO2" s="870"/>
      <c r="SAP2" s="870"/>
      <c r="SAQ2" s="870"/>
      <c r="SAR2" s="870"/>
      <c r="SAS2" s="870"/>
      <c r="SAT2" s="870"/>
      <c r="SAU2" s="870"/>
      <c r="SAV2" s="870"/>
      <c r="SAW2" s="870"/>
      <c r="SAX2" s="870"/>
      <c r="SAY2" s="870"/>
      <c r="SAZ2" s="870"/>
      <c r="SBA2" s="870"/>
      <c r="SBB2" s="870"/>
      <c r="SBC2" s="870"/>
      <c r="SBD2" s="870"/>
      <c r="SBE2" s="870"/>
      <c r="SBF2" s="870"/>
      <c r="SBG2" s="870"/>
      <c r="SBH2" s="870"/>
      <c r="SBI2" s="870"/>
      <c r="SBJ2" s="870"/>
      <c r="SBK2" s="870"/>
      <c r="SBL2" s="870"/>
      <c r="SBM2" s="870"/>
      <c r="SBN2" s="870"/>
      <c r="SBO2" s="870"/>
      <c r="SBP2" s="870"/>
      <c r="SBQ2" s="870"/>
      <c r="SBR2" s="870"/>
      <c r="SBS2" s="870"/>
      <c r="SBT2" s="870"/>
      <c r="SBU2" s="870"/>
      <c r="SBV2" s="870"/>
      <c r="SBW2" s="870"/>
      <c r="SBX2" s="870"/>
      <c r="SBY2" s="870"/>
      <c r="SBZ2" s="870"/>
      <c r="SCA2" s="870"/>
      <c r="SCB2" s="870"/>
      <c r="SCC2" s="870"/>
      <c r="SCD2" s="870"/>
      <c r="SCE2" s="870"/>
      <c r="SCF2" s="870"/>
      <c r="SCG2" s="870"/>
      <c r="SCH2" s="870"/>
      <c r="SCI2" s="870"/>
      <c r="SCJ2" s="870"/>
      <c r="SCK2" s="870"/>
      <c r="SCL2" s="870"/>
      <c r="SCM2" s="870"/>
      <c r="SCN2" s="870"/>
      <c r="SCO2" s="870"/>
      <c r="SCP2" s="870"/>
      <c r="SCQ2" s="870"/>
      <c r="SCR2" s="870"/>
      <c r="SCS2" s="870"/>
      <c r="SCT2" s="870"/>
      <c r="SCU2" s="870"/>
      <c r="SCV2" s="870"/>
      <c r="SCW2" s="870"/>
      <c r="SCX2" s="870"/>
      <c r="SCY2" s="870"/>
      <c r="SCZ2" s="870"/>
      <c r="SDA2" s="870"/>
      <c r="SDB2" s="870"/>
      <c r="SDC2" s="870"/>
      <c r="SDD2" s="870"/>
      <c r="SDE2" s="870"/>
      <c r="SDF2" s="870"/>
      <c r="SDG2" s="870"/>
      <c r="SDH2" s="870"/>
      <c r="SDI2" s="870"/>
      <c r="SDJ2" s="870"/>
      <c r="SDK2" s="870"/>
      <c r="SDL2" s="870"/>
      <c r="SDM2" s="870"/>
      <c r="SDN2" s="870"/>
      <c r="SDO2" s="870"/>
      <c r="SDP2" s="870"/>
      <c r="SDQ2" s="870"/>
      <c r="SDR2" s="870"/>
      <c r="SDS2" s="870"/>
      <c r="SDT2" s="870"/>
      <c r="SDU2" s="870"/>
      <c r="SDV2" s="870"/>
      <c r="SDW2" s="870"/>
      <c r="SDX2" s="870"/>
      <c r="SDY2" s="870"/>
      <c r="SDZ2" s="870"/>
      <c r="SEA2" s="870"/>
      <c r="SEB2" s="870"/>
      <c r="SEC2" s="870"/>
      <c r="SED2" s="870"/>
      <c r="SEE2" s="870"/>
      <c r="SEF2" s="870"/>
      <c r="SEG2" s="870"/>
      <c r="SEH2" s="870"/>
      <c r="SEI2" s="870"/>
      <c r="SEJ2" s="870"/>
      <c r="SEK2" s="870"/>
      <c r="SEL2" s="870"/>
      <c r="SEM2" s="870"/>
      <c r="SEN2" s="870"/>
      <c r="SEO2" s="870"/>
      <c r="SEP2" s="870"/>
      <c r="SEQ2" s="870"/>
      <c r="SER2" s="870"/>
      <c r="SES2" s="870"/>
      <c r="SET2" s="870"/>
      <c r="SEU2" s="870"/>
      <c r="SEV2" s="870"/>
      <c r="SEW2" s="870"/>
      <c r="SEX2" s="870"/>
      <c r="SEY2" s="870"/>
      <c r="SEZ2" s="870"/>
      <c r="SFA2" s="870"/>
      <c r="SFB2" s="870"/>
      <c r="SFC2" s="870"/>
      <c r="SFD2" s="870"/>
      <c r="SFE2" s="870"/>
      <c r="SFF2" s="870"/>
      <c r="SFG2" s="870"/>
      <c r="SFH2" s="870"/>
      <c r="SFI2" s="870"/>
      <c r="SFJ2" s="870"/>
      <c r="SFK2" s="870"/>
      <c r="SFL2" s="870"/>
      <c r="SFM2" s="870"/>
      <c r="SFN2" s="870"/>
      <c r="SFO2" s="870"/>
      <c r="SFP2" s="870"/>
      <c r="SFQ2" s="870"/>
      <c r="SFR2" s="870"/>
      <c r="SFS2" s="870"/>
      <c r="SFT2" s="870"/>
      <c r="SFU2" s="870"/>
      <c r="SFV2" s="870"/>
      <c r="SFW2" s="870"/>
      <c r="SFX2" s="870"/>
      <c r="SFY2" s="870"/>
      <c r="SFZ2" s="870"/>
      <c r="SGA2" s="870"/>
      <c r="SGB2" s="870"/>
      <c r="SGC2" s="870"/>
      <c r="SGD2" s="870"/>
      <c r="SGE2" s="870"/>
      <c r="SGF2" s="870"/>
      <c r="SGG2" s="870"/>
      <c r="SGH2" s="870"/>
      <c r="SGI2" s="870"/>
      <c r="SGJ2" s="870"/>
      <c r="SGK2" s="870"/>
      <c r="SGL2" s="870"/>
      <c r="SGM2" s="870"/>
      <c r="SGN2" s="870"/>
      <c r="SGO2" s="870"/>
      <c r="SGP2" s="870"/>
      <c r="SGQ2" s="870"/>
      <c r="SGR2" s="870"/>
      <c r="SGS2" s="870"/>
      <c r="SGT2" s="870"/>
      <c r="SGU2" s="870"/>
      <c r="SGV2" s="870"/>
      <c r="SGW2" s="870"/>
      <c r="SGX2" s="870"/>
      <c r="SGY2" s="870"/>
      <c r="SGZ2" s="870"/>
      <c r="SHA2" s="870"/>
      <c r="SHB2" s="870"/>
      <c r="SHC2" s="870"/>
      <c r="SHD2" s="870"/>
      <c r="SHE2" s="870"/>
      <c r="SHF2" s="870"/>
      <c r="SHG2" s="870"/>
      <c r="SHH2" s="870"/>
      <c r="SHI2" s="870"/>
      <c r="SHJ2" s="870"/>
      <c r="SHK2" s="870"/>
      <c r="SHL2" s="870"/>
      <c r="SHM2" s="870"/>
      <c r="SHN2" s="870"/>
      <c r="SHO2" s="870"/>
      <c r="SHP2" s="870"/>
      <c r="SHQ2" s="870"/>
      <c r="SHR2" s="870"/>
      <c r="SHS2" s="870"/>
      <c r="SHT2" s="870"/>
      <c r="SHU2" s="870"/>
      <c r="SHV2" s="870"/>
      <c r="SHW2" s="870"/>
      <c r="SHX2" s="870"/>
      <c r="SHY2" s="870"/>
      <c r="SHZ2" s="870"/>
      <c r="SIA2" s="870"/>
      <c r="SIB2" s="870"/>
      <c r="SIC2" s="870"/>
      <c r="SID2" s="870"/>
      <c r="SIE2" s="870"/>
      <c r="SIF2" s="870"/>
      <c r="SIG2" s="870"/>
      <c r="SIH2" s="870"/>
      <c r="SII2" s="870"/>
      <c r="SIJ2" s="870"/>
      <c r="SIK2" s="870"/>
      <c r="SIL2" s="870"/>
      <c r="SIM2" s="870"/>
      <c r="SIN2" s="870"/>
      <c r="SIO2" s="870"/>
      <c r="SIP2" s="870"/>
      <c r="SIQ2" s="870"/>
      <c r="SIR2" s="870"/>
      <c r="SIS2" s="870"/>
      <c r="SIT2" s="870"/>
      <c r="SIU2" s="870"/>
      <c r="SIV2" s="870"/>
      <c r="SIW2" s="870"/>
      <c r="SIX2" s="870"/>
      <c r="SIY2" s="870"/>
      <c r="SIZ2" s="870"/>
      <c r="SJA2" s="870"/>
      <c r="SJB2" s="870"/>
      <c r="SJC2" s="870"/>
      <c r="SJD2" s="870"/>
      <c r="SJE2" s="870"/>
      <c r="SJF2" s="870"/>
      <c r="SJG2" s="870"/>
      <c r="SJH2" s="870"/>
      <c r="SJI2" s="870"/>
      <c r="SJJ2" s="870"/>
      <c r="SJK2" s="870"/>
      <c r="SJL2" s="870"/>
      <c r="SJM2" s="870"/>
      <c r="SJN2" s="870"/>
      <c r="SJO2" s="870"/>
      <c r="SJP2" s="870"/>
      <c r="SJQ2" s="870"/>
      <c r="SJR2" s="870"/>
      <c r="SJS2" s="870"/>
      <c r="SJT2" s="870"/>
      <c r="SJU2" s="870"/>
      <c r="SJV2" s="870"/>
      <c r="SJW2" s="870"/>
      <c r="SJX2" s="870"/>
      <c r="SJY2" s="870"/>
      <c r="SJZ2" s="870"/>
      <c r="SKA2" s="870"/>
      <c r="SKB2" s="870"/>
      <c r="SKC2" s="870"/>
      <c r="SKD2" s="870"/>
      <c r="SKE2" s="870"/>
      <c r="SKF2" s="870"/>
      <c r="SKG2" s="870"/>
      <c r="SKH2" s="870"/>
      <c r="SKI2" s="870"/>
      <c r="SKJ2" s="870"/>
      <c r="SKK2" s="870"/>
      <c r="SKL2" s="870"/>
      <c r="SKM2" s="870"/>
      <c r="SKN2" s="870"/>
      <c r="SKO2" s="870"/>
      <c r="SKP2" s="870"/>
      <c r="SKQ2" s="870"/>
      <c r="SKR2" s="870"/>
      <c r="SKS2" s="870"/>
      <c r="SKT2" s="870"/>
      <c r="SKU2" s="870"/>
      <c r="SKV2" s="870"/>
      <c r="SKW2" s="870"/>
      <c r="SKX2" s="870"/>
      <c r="SKY2" s="870"/>
      <c r="SKZ2" s="870"/>
      <c r="SLA2" s="870"/>
      <c r="SLB2" s="870"/>
      <c r="SLC2" s="870"/>
      <c r="SLD2" s="870"/>
      <c r="SLE2" s="870"/>
      <c r="SLF2" s="870"/>
      <c r="SLG2" s="870"/>
      <c r="SLH2" s="870"/>
      <c r="SLI2" s="870"/>
      <c r="SLJ2" s="870"/>
      <c r="SLK2" s="870"/>
      <c r="SLL2" s="870"/>
      <c r="SLM2" s="870"/>
      <c r="SLN2" s="870"/>
      <c r="SLO2" s="870"/>
      <c r="SLP2" s="870"/>
      <c r="SLQ2" s="870"/>
      <c r="SLR2" s="870"/>
      <c r="SLS2" s="870"/>
      <c r="SLT2" s="870"/>
      <c r="SLU2" s="870"/>
      <c r="SLV2" s="870"/>
      <c r="SLW2" s="870"/>
      <c r="SLX2" s="870"/>
      <c r="SLY2" s="870"/>
      <c r="SLZ2" s="870"/>
      <c r="SMA2" s="870"/>
      <c r="SMB2" s="870"/>
      <c r="SMC2" s="870"/>
      <c r="SMD2" s="870"/>
      <c r="SME2" s="870"/>
      <c r="SMF2" s="870"/>
      <c r="SMG2" s="870"/>
      <c r="SMH2" s="870"/>
      <c r="SMI2" s="870"/>
      <c r="SMJ2" s="870"/>
      <c r="SMK2" s="870"/>
      <c r="SML2" s="870"/>
      <c r="SMM2" s="870"/>
      <c r="SMN2" s="870"/>
      <c r="SMO2" s="870"/>
      <c r="SMP2" s="870"/>
      <c r="SMQ2" s="870"/>
      <c r="SMR2" s="870"/>
      <c r="SMS2" s="870"/>
      <c r="SMT2" s="870"/>
      <c r="SMU2" s="870"/>
      <c r="SMV2" s="870"/>
      <c r="SMW2" s="870"/>
      <c r="SMX2" s="870"/>
      <c r="SMY2" s="870"/>
      <c r="SMZ2" s="870"/>
      <c r="SNA2" s="870"/>
      <c r="SNB2" s="870"/>
      <c r="SNC2" s="870"/>
      <c r="SND2" s="870"/>
      <c r="SNE2" s="870"/>
      <c r="SNF2" s="870"/>
      <c r="SNG2" s="870"/>
      <c r="SNH2" s="870"/>
      <c r="SNI2" s="870"/>
      <c r="SNJ2" s="870"/>
      <c r="SNK2" s="870"/>
      <c r="SNL2" s="870"/>
      <c r="SNM2" s="870"/>
      <c r="SNN2" s="870"/>
      <c r="SNO2" s="870"/>
      <c r="SNP2" s="870"/>
      <c r="SNQ2" s="870"/>
      <c r="SNR2" s="870"/>
      <c r="SNS2" s="870"/>
      <c r="SNT2" s="870"/>
      <c r="SNU2" s="870"/>
      <c r="SNV2" s="870"/>
      <c r="SNW2" s="870"/>
      <c r="SNX2" s="870"/>
      <c r="SNY2" s="870"/>
      <c r="SNZ2" s="870"/>
      <c r="SOA2" s="870"/>
      <c r="SOB2" s="870"/>
      <c r="SOC2" s="870"/>
      <c r="SOD2" s="870"/>
      <c r="SOE2" s="870"/>
      <c r="SOF2" s="870"/>
      <c r="SOG2" s="870"/>
      <c r="SOH2" s="870"/>
      <c r="SOI2" s="870"/>
      <c r="SOJ2" s="870"/>
      <c r="SOK2" s="870"/>
      <c r="SOL2" s="870"/>
      <c r="SOM2" s="870"/>
      <c r="SON2" s="870"/>
      <c r="SOO2" s="870"/>
      <c r="SOP2" s="870"/>
      <c r="SOQ2" s="870"/>
      <c r="SOR2" s="870"/>
      <c r="SOS2" s="870"/>
      <c r="SOT2" s="870"/>
      <c r="SOU2" s="870"/>
      <c r="SOV2" s="870"/>
      <c r="SOW2" s="870"/>
      <c r="SOX2" s="870"/>
      <c r="SOY2" s="870"/>
      <c r="SOZ2" s="870"/>
      <c r="SPA2" s="870"/>
      <c r="SPB2" s="870"/>
      <c r="SPC2" s="870"/>
      <c r="SPD2" s="870"/>
      <c r="SPE2" s="870"/>
      <c r="SPF2" s="870"/>
      <c r="SPG2" s="870"/>
      <c r="SPH2" s="870"/>
      <c r="SPI2" s="870"/>
      <c r="SPJ2" s="870"/>
      <c r="SPK2" s="870"/>
      <c r="SPL2" s="870"/>
      <c r="SPM2" s="870"/>
      <c r="SPN2" s="870"/>
      <c r="SPO2" s="870"/>
      <c r="SPP2" s="870"/>
      <c r="SPQ2" s="870"/>
      <c r="SPR2" s="870"/>
      <c r="SPS2" s="870"/>
      <c r="SPT2" s="870"/>
      <c r="SPU2" s="870"/>
      <c r="SPV2" s="870"/>
      <c r="SPW2" s="870"/>
      <c r="SPX2" s="870"/>
      <c r="SPY2" s="870"/>
      <c r="SPZ2" s="870"/>
      <c r="SQA2" s="870"/>
      <c r="SQB2" s="870"/>
      <c r="SQC2" s="870"/>
      <c r="SQD2" s="870"/>
      <c r="SQE2" s="870"/>
      <c r="SQF2" s="870"/>
      <c r="SQG2" s="870"/>
      <c r="SQH2" s="870"/>
      <c r="SQI2" s="870"/>
      <c r="SQJ2" s="870"/>
      <c r="SQK2" s="870"/>
      <c r="SQL2" s="870"/>
      <c r="SQM2" s="870"/>
      <c r="SQN2" s="870"/>
      <c r="SQO2" s="870"/>
      <c r="SQP2" s="870"/>
      <c r="SQQ2" s="870"/>
      <c r="SQR2" s="870"/>
      <c r="SQS2" s="870"/>
      <c r="SQT2" s="870"/>
      <c r="SQU2" s="870"/>
      <c r="SQV2" s="870"/>
      <c r="SQW2" s="870"/>
      <c r="SQX2" s="870"/>
      <c r="SQY2" s="870"/>
      <c r="SQZ2" s="870"/>
      <c r="SRA2" s="870"/>
      <c r="SRB2" s="870"/>
      <c r="SRC2" s="870"/>
      <c r="SRD2" s="870"/>
      <c r="SRE2" s="870"/>
      <c r="SRF2" s="870"/>
      <c r="SRG2" s="870"/>
      <c r="SRH2" s="870"/>
      <c r="SRI2" s="870"/>
      <c r="SRJ2" s="870"/>
      <c r="SRK2" s="870"/>
      <c r="SRL2" s="870"/>
      <c r="SRM2" s="870"/>
      <c r="SRN2" s="870"/>
      <c r="SRO2" s="870"/>
      <c r="SRP2" s="870"/>
      <c r="SRQ2" s="870"/>
      <c r="SRR2" s="870"/>
      <c r="SRS2" s="870"/>
      <c r="SRT2" s="870"/>
      <c r="SRU2" s="870"/>
      <c r="SRV2" s="870"/>
      <c r="SRW2" s="870"/>
      <c r="SRX2" s="870"/>
      <c r="SRY2" s="870"/>
      <c r="SRZ2" s="870"/>
      <c r="SSA2" s="870"/>
      <c r="SSB2" s="870"/>
      <c r="SSC2" s="870"/>
      <c r="SSD2" s="870"/>
      <c r="SSE2" s="870"/>
      <c r="SSF2" s="870"/>
      <c r="SSG2" s="870"/>
      <c r="SSH2" s="870"/>
      <c r="SSI2" s="870"/>
      <c r="SSJ2" s="870"/>
      <c r="SSK2" s="870"/>
      <c r="SSL2" s="870"/>
      <c r="SSM2" s="870"/>
      <c r="SSN2" s="870"/>
      <c r="SSO2" s="870"/>
      <c r="SSP2" s="870"/>
      <c r="SSQ2" s="870"/>
      <c r="SSR2" s="870"/>
      <c r="SSS2" s="870"/>
      <c r="SST2" s="870"/>
      <c r="SSU2" s="870"/>
      <c r="SSV2" s="870"/>
      <c r="SSW2" s="870"/>
      <c r="SSX2" s="870"/>
      <c r="SSY2" s="870"/>
      <c r="SSZ2" s="870"/>
      <c r="STA2" s="870"/>
      <c r="STB2" s="870"/>
      <c r="STC2" s="870"/>
      <c r="STD2" s="870"/>
      <c r="STE2" s="870"/>
      <c r="STF2" s="870"/>
      <c r="STG2" s="870"/>
      <c r="STH2" s="870"/>
      <c r="STI2" s="870"/>
      <c r="STJ2" s="870"/>
      <c r="STK2" s="870"/>
      <c r="STL2" s="870"/>
      <c r="STM2" s="870"/>
      <c r="STN2" s="870"/>
      <c r="STO2" s="870"/>
      <c r="STP2" s="870"/>
      <c r="STQ2" s="870"/>
      <c r="STR2" s="870"/>
      <c r="STS2" s="870"/>
      <c r="STT2" s="870"/>
      <c r="STU2" s="870"/>
      <c r="STV2" s="870"/>
      <c r="STW2" s="870"/>
      <c r="STX2" s="870"/>
      <c r="STY2" s="870"/>
      <c r="STZ2" s="870"/>
      <c r="SUA2" s="870"/>
      <c r="SUB2" s="870"/>
      <c r="SUC2" s="870"/>
      <c r="SUD2" s="870"/>
      <c r="SUE2" s="870"/>
      <c r="SUF2" s="870"/>
      <c r="SUG2" s="870"/>
      <c r="SUH2" s="870"/>
      <c r="SUI2" s="870"/>
      <c r="SUJ2" s="870"/>
      <c r="SUK2" s="870"/>
      <c r="SUL2" s="870"/>
      <c r="SUM2" s="870"/>
      <c r="SUN2" s="870"/>
      <c r="SUO2" s="870"/>
      <c r="SUP2" s="870"/>
      <c r="SUQ2" s="870"/>
      <c r="SUR2" s="870"/>
      <c r="SUS2" s="870"/>
      <c r="SUT2" s="870"/>
      <c r="SUU2" s="870"/>
      <c r="SUV2" s="870"/>
      <c r="SUW2" s="870"/>
      <c r="SUX2" s="870"/>
      <c r="SUY2" s="870"/>
      <c r="SUZ2" s="870"/>
      <c r="SVA2" s="870"/>
      <c r="SVB2" s="870"/>
      <c r="SVC2" s="870"/>
      <c r="SVD2" s="870"/>
      <c r="SVE2" s="870"/>
      <c r="SVF2" s="870"/>
      <c r="SVG2" s="870"/>
      <c r="SVH2" s="870"/>
      <c r="SVI2" s="870"/>
      <c r="SVJ2" s="870"/>
      <c r="SVK2" s="870"/>
      <c r="SVL2" s="870"/>
      <c r="SVM2" s="870"/>
      <c r="SVN2" s="870"/>
      <c r="SVO2" s="870"/>
      <c r="SVP2" s="870"/>
      <c r="SVQ2" s="870"/>
      <c r="SVR2" s="870"/>
      <c r="SVS2" s="870"/>
      <c r="SVT2" s="870"/>
      <c r="SVU2" s="870"/>
      <c r="SVV2" s="870"/>
      <c r="SVW2" s="870"/>
      <c r="SVX2" s="870"/>
      <c r="SVY2" s="870"/>
      <c r="SVZ2" s="870"/>
      <c r="SWA2" s="870"/>
      <c r="SWB2" s="870"/>
      <c r="SWC2" s="870"/>
      <c r="SWD2" s="870"/>
      <c r="SWE2" s="870"/>
      <c r="SWF2" s="870"/>
      <c r="SWG2" s="870"/>
      <c r="SWH2" s="870"/>
      <c r="SWI2" s="870"/>
      <c r="SWJ2" s="870"/>
      <c r="SWK2" s="870"/>
      <c r="SWL2" s="870"/>
      <c r="SWM2" s="870"/>
      <c r="SWN2" s="870"/>
      <c r="SWO2" s="870"/>
      <c r="SWP2" s="870"/>
      <c r="SWQ2" s="870"/>
      <c r="SWR2" s="870"/>
      <c r="SWS2" s="870"/>
      <c r="SWT2" s="870"/>
      <c r="SWU2" s="870"/>
      <c r="SWV2" s="870"/>
      <c r="SWW2" s="870"/>
      <c r="SWX2" s="870"/>
      <c r="SWY2" s="870"/>
      <c r="SWZ2" s="870"/>
      <c r="SXA2" s="870"/>
      <c r="SXB2" s="870"/>
      <c r="SXC2" s="870"/>
      <c r="SXD2" s="870"/>
      <c r="SXE2" s="870"/>
      <c r="SXF2" s="870"/>
      <c r="SXG2" s="870"/>
      <c r="SXH2" s="870"/>
      <c r="SXI2" s="870"/>
      <c r="SXJ2" s="870"/>
      <c r="SXK2" s="870"/>
      <c r="SXL2" s="870"/>
      <c r="SXM2" s="870"/>
      <c r="SXN2" s="870"/>
      <c r="SXO2" s="870"/>
      <c r="SXP2" s="870"/>
      <c r="SXQ2" s="870"/>
      <c r="SXR2" s="870"/>
      <c r="SXS2" s="870"/>
      <c r="SXT2" s="870"/>
      <c r="SXU2" s="870"/>
      <c r="SXV2" s="870"/>
      <c r="SXW2" s="870"/>
      <c r="SXX2" s="870"/>
      <c r="SXY2" s="870"/>
      <c r="SXZ2" s="870"/>
      <c r="SYA2" s="870"/>
      <c r="SYB2" s="870"/>
      <c r="SYC2" s="870"/>
      <c r="SYD2" s="870"/>
      <c r="SYE2" s="870"/>
      <c r="SYF2" s="870"/>
      <c r="SYG2" s="870"/>
      <c r="SYH2" s="870"/>
      <c r="SYI2" s="870"/>
      <c r="SYJ2" s="870"/>
      <c r="SYK2" s="870"/>
      <c r="SYL2" s="870"/>
      <c r="SYM2" s="870"/>
      <c r="SYN2" s="870"/>
      <c r="SYO2" s="870"/>
      <c r="SYP2" s="870"/>
      <c r="SYQ2" s="870"/>
      <c r="SYR2" s="870"/>
      <c r="SYS2" s="870"/>
      <c r="SYT2" s="870"/>
      <c r="SYU2" s="870"/>
      <c r="SYV2" s="870"/>
      <c r="SYW2" s="870"/>
      <c r="SYX2" s="870"/>
      <c r="SYY2" s="870"/>
      <c r="SYZ2" s="870"/>
      <c r="SZA2" s="870"/>
      <c r="SZB2" s="870"/>
      <c r="SZC2" s="870"/>
      <c r="SZD2" s="870"/>
      <c r="SZE2" s="870"/>
      <c r="SZF2" s="870"/>
      <c r="SZG2" s="870"/>
      <c r="SZH2" s="870"/>
      <c r="SZI2" s="870"/>
      <c r="SZJ2" s="870"/>
      <c r="SZK2" s="870"/>
      <c r="SZL2" s="870"/>
      <c r="SZM2" s="870"/>
      <c r="SZN2" s="870"/>
      <c r="SZO2" s="870"/>
      <c r="SZP2" s="870"/>
      <c r="SZQ2" s="870"/>
      <c r="SZR2" s="870"/>
      <c r="SZS2" s="870"/>
      <c r="SZT2" s="870"/>
      <c r="SZU2" s="870"/>
      <c r="SZV2" s="870"/>
      <c r="SZW2" s="870"/>
      <c r="SZX2" s="870"/>
      <c r="SZY2" s="870"/>
      <c r="SZZ2" s="870"/>
      <c r="TAA2" s="870"/>
      <c r="TAB2" s="870"/>
      <c r="TAC2" s="870"/>
      <c r="TAD2" s="870"/>
      <c r="TAE2" s="870"/>
      <c r="TAF2" s="870"/>
      <c r="TAG2" s="870"/>
      <c r="TAH2" s="870"/>
      <c r="TAI2" s="870"/>
      <c r="TAJ2" s="870"/>
      <c r="TAK2" s="870"/>
      <c r="TAL2" s="870"/>
      <c r="TAM2" s="870"/>
      <c r="TAN2" s="870"/>
      <c r="TAO2" s="870"/>
      <c r="TAP2" s="870"/>
      <c r="TAQ2" s="870"/>
      <c r="TAR2" s="870"/>
      <c r="TAS2" s="870"/>
      <c r="TAT2" s="870"/>
      <c r="TAU2" s="870"/>
      <c r="TAV2" s="870"/>
      <c r="TAW2" s="870"/>
      <c r="TAX2" s="870"/>
      <c r="TAY2" s="870"/>
      <c r="TAZ2" s="870"/>
      <c r="TBA2" s="870"/>
      <c r="TBB2" s="870"/>
      <c r="TBC2" s="870"/>
      <c r="TBD2" s="870"/>
      <c r="TBE2" s="870"/>
      <c r="TBF2" s="870"/>
      <c r="TBG2" s="870"/>
      <c r="TBH2" s="870"/>
      <c r="TBI2" s="870"/>
      <c r="TBJ2" s="870"/>
      <c r="TBK2" s="870"/>
      <c r="TBL2" s="870"/>
      <c r="TBM2" s="870"/>
      <c r="TBN2" s="870"/>
      <c r="TBO2" s="870"/>
      <c r="TBP2" s="870"/>
      <c r="TBQ2" s="870"/>
      <c r="TBR2" s="870"/>
      <c r="TBS2" s="870"/>
      <c r="TBT2" s="870"/>
      <c r="TBU2" s="870"/>
      <c r="TBV2" s="870"/>
      <c r="TBW2" s="870"/>
      <c r="TBX2" s="870"/>
      <c r="TBY2" s="870"/>
      <c r="TBZ2" s="870"/>
      <c r="TCA2" s="870"/>
      <c r="TCB2" s="870"/>
      <c r="TCC2" s="870"/>
      <c r="TCD2" s="870"/>
      <c r="TCE2" s="870"/>
      <c r="TCF2" s="870"/>
      <c r="TCG2" s="870"/>
      <c r="TCH2" s="870"/>
      <c r="TCI2" s="870"/>
      <c r="TCJ2" s="870"/>
      <c r="TCK2" s="870"/>
      <c r="TCL2" s="870"/>
      <c r="TCM2" s="870"/>
      <c r="TCN2" s="870"/>
      <c r="TCO2" s="870"/>
      <c r="TCP2" s="870"/>
      <c r="TCQ2" s="870"/>
      <c r="TCR2" s="870"/>
      <c r="TCS2" s="870"/>
      <c r="TCT2" s="870"/>
      <c r="TCU2" s="870"/>
      <c r="TCV2" s="870"/>
      <c r="TCW2" s="870"/>
      <c r="TCX2" s="870"/>
      <c r="TCY2" s="870"/>
      <c r="TCZ2" s="870"/>
      <c r="TDA2" s="870"/>
      <c r="TDB2" s="870"/>
      <c r="TDC2" s="870"/>
      <c r="TDD2" s="870"/>
      <c r="TDE2" s="870"/>
      <c r="TDF2" s="870"/>
      <c r="TDG2" s="870"/>
      <c r="TDH2" s="870"/>
      <c r="TDI2" s="870"/>
      <c r="TDJ2" s="870"/>
      <c r="TDK2" s="870"/>
      <c r="TDL2" s="870"/>
      <c r="TDM2" s="870"/>
      <c r="TDN2" s="870"/>
      <c r="TDO2" s="870"/>
      <c r="TDP2" s="870"/>
      <c r="TDQ2" s="870"/>
      <c r="TDR2" s="870"/>
      <c r="TDS2" s="870"/>
      <c r="TDT2" s="870"/>
      <c r="TDU2" s="870"/>
      <c r="TDV2" s="870"/>
      <c r="TDW2" s="870"/>
      <c r="TDX2" s="870"/>
      <c r="TDY2" s="870"/>
      <c r="TDZ2" s="870"/>
      <c r="TEA2" s="870"/>
      <c r="TEB2" s="870"/>
      <c r="TEC2" s="870"/>
      <c r="TED2" s="870"/>
      <c r="TEE2" s="870"/>
      <c r="TEF2" s="870"/>
      <c r="TEG2" s="870"/>
      <c r="TEH2" s="870"/>
      <c r="TEI2" s="870"/>
      <c r="TEJ2" s="870"/>
      <c r="TEK2" s="870"/>
      <c r="TEL2" s="870"/>
      <c r="TEM2" s="870"/>
      <c r="TEN2" s="870"/>
      <c r="TEO2" s="870"/>
      <c r="TEP2" s="870"/>
      <c r="TEQ2" s="870"/>
      <c r="TER2" s="870"/>
      <c r="TES2" s="870"/>
      <c r="TET2" s="870"/>
      <c r="TEU2" s="870"/>
      <c r="TEV2" s="870"/>
      <c r="TEW2" s="870"/>
      <c r="TEX2" s="870"/>
      <c r="TEY2" s="870"/>
      <c r="TEZ2" s="870"/>
      <c r="TFA2" s="870"/>
      <c r="TFB2" s="870"/>
      <c r="TFC2" s="870"/>
      <c r="TFD2" s="870"/>
      <c r="TFE2" s="870"/>
      <c r="TFF2" s="870"/>
      <c r="TFG2" s="870"/>
      <c r="TFH2" s="870"/>
      <c r="TFI2" s="870"/>
      <c r="TFJ2" s="870"/>
      <c r="TFK2" s="870"/>
      <c r="TFL2" s="870"/>
      <c r="TFM2" s="870"/>
      <c r="TFN2" s="870"/>
      <c r="TFO2" s="870"/>
      <c r="TFP2" s="870"/>
      <c r="TFQ2" s="870"/>
      <c r="TFR2" s="870"/>
      <c r="TFS2" s="870"/>
      <c r="TFT2" s="870"/>
      <c r="TFU2" s="870"/>
      <c r="TFV2" s="870"/>
      <c r="TFW2" s="870"/>
      <c r="TFX2" s="870"/>
      <c r="TFY2" s="870"/>
      <c r="TFZ2" s="870"/>
      <c r="TGA2" s="870"/>
      <c r="TGB2" s="870"/>
      <c r="TGC2" s="870"/>
      <c r="TGD2" s="870"/>
      <c r="TGE2" s="870"/>
      <c r="TGF2" s="870"/>
      <c r="TGG2" s="870"/>
      <c r="TGH2" s="870"/>
      <c r="TGI2" s="870"/>
      <c r="TGJ2" s="870"/>
      <c r="TGK2" s="870"/>
      <c r="TGL2" s="870"/>
      <c r="TGM2" s="870"/>
      <c r="TGN2" s="870"/>
      <c r="TGO2" s="870"/>
      <c r="TGP2" s="870"/>
      <c r="TGQ2" s="870"/>
      <c r="TGR2" s="870"/>
      <c r="TGS2" s="870"/>
      <c r="TGT2" s="870"/>
      <c r="TGU2" s="870"/>
      <c r="TGV2" s="870"/>
      <c r="TGW2" s="870"/>
      <c r="TGX2" s="870"/>
      <c r="TGY2" s="870"/>
      <c r="TGZ2" s="870"/>
      <c r="THA2" s="870"/>
      <c r="THB2" s="870"/>
      <c r="THC2" s="870"/>
      <c r="THD2" s="870"/>
      <c r="THE2" s="870"/>
      <c r="THF2" s="870"/>
      <c r="THG2" s="870"/>
      <c r="THH2" s="870"/>
      <c r="THI2" s="870"/>
      <c r="THJ2" s="870"/>
      <c r="THK2" s="870"/>
      <c r="THL2" s="870"/>
      <c r="THM2" s="870"/>
      <c r="THN2" s="870"/>
      <c r="THO2" s="870"/>
      <c r="THP2" s="870"/>
      <c r="THQ2" s="870"/>
      <c r="THR2" s="870"/>
      <c r="THS2" s="870"/>
      <c r="THT2" s="870"/>
      <c r="THU2" s="870"/>
      <c r="THV2" s="870"/>
      <c r="THW2" s="870"/>
      <c r="THX2" s="870"/>
      <c r="THY2" s="870"/>
      <c r="THZ2" s="870"/>
      <c r="TIA2" s="870"/>
      <c r="TIB2" s="870"/>
      <c r="TIC2" s="870"/>
      <c r="TID2" s="870"/>
      <c r="TIE2" s="870"/>
      <c r="TIF2" s="870"/>
      <c r="TIG2" s="870"/>
      <c r="TIH2" s="870"/>
      <c r="TII2" s="870"/>
      <c r="TIJ2" s="870"/>
      <c r="TIK2" s="870"/>
      <c r="TIL2" s="870"/>
      <c r="TIM2" s="870"/>
      <c r="TIN2" s="870"/>
      <c r="TIO2" s="870"/>
      <c r="TIP2" s="870"/>
      <c r="TIQ2" s="870"/>
      <c r="TIR2" s="870"/>
      <c r="TIS2" s="870"/>
      <c r="TIT2" s="870"/>
      <c r="TIU2" s="870"/>
      <c r="TIV2" s="870"/>
      <c r="TIW2" s="870"/>
      <c r="TIX2" s="870"/>
      <c r="TIY2" s="870"/>
      <c r="TIZ2" s="870"/>
      <c r="TJA2" s="870"/>
      <c r="TJB2" s="870"/>
      <c r="TJC2" s="870"/>
      <c r="TJD2" s="870"/>
      <c r="TJE2" s="870"/>
      <c r="TJF2" s="870"/>
      <c r="TJG2" s="870"/>
      <c r="TJH2" s="870"/>
      <c r="TJI2" s="870"/>
      <c r="TJJ2" s="870"/>
      <c r="TJK2" s="870"/>
      <c r="TJL2" s="870"/>
      <c r="TJM2" s="870"/>
      <c r="TJN2" s="870"/>
      <c r="TJO2" s="870"/>
      <c r="TJP2" s="870"/>
      <c r="TJQ2" s="870"/>
      <c r="TJR2" s="870"/>
      <c r="TJS2" s="870"/>
      <c r="TJT2" s="870"/>
      <c r="TJU2" s="870"/>
      <c r="TJV2" s="870"/>
      <c r="TJW2" s="870"/>
      <c r="TJX2" s="870"/>
      <c r="TJY2" s="870"/>
      <c r="TJZ2" s="870"/>
      <c r="TKA2" s="870"/>
      <c r="TKB2" s="870"/>
      <c r="TKC2" s="870"/>
      <c r="TKD2" s="870"/>
      <c r="TKE2" s="870"/>
      <c r="TKF2" s="870"/>
      <c r="TKG2" s="870"/>
      <c r="TKH2" s="870"/>
      <c r="TKI2" s="870"/>
      <c r="TKJ2" s="870"/>
      <c r="TKK2" s="870"/>
      <c r="TKL2" s="870"/>
      <c r="TKM2" s="870"/>
      <c r="TKN2" s="870"/>
      <c r="TKO2" s="870"/>
      <c r="TKP2" s="870"/>
      <c r="TKQ2" s="870"/>
      <c r="TKR2" s="870"/>
      <c r="TKS2" s="870"/>
      <c r="TKT2" s="870"/>
      <c r="TKU2" s="870"/>
      <c r="TKV2" s="870"/>
      <c r="TKW2" s="870"/>
      <c r="TKX2" s="870"/>
      <c r="TKY2" s="870"/>
      <c r="TKZ2" s="870"/>
      <c r="TLA2" s="870"/>
      <c r="TLB2" s="870"/>
      <c r="TLC2" s="870"/>
      <c r="TLD2" s="870"/>
      <c r="TLE2" s="870"/>
      <c r="TLF2" s="870"/>
      <c r="TLG2" s="870"/>
      <c r="TLH2" s="870"/>
      <c r="TLI2" s="870"/>
      <c r="TLJ2" s="870"/>
      <c r="TLK2" s="870"/>
      <c r="TLL2" s="870"/>
      <c r="TLM2" s="870"/>
      <c r="TLN2" s="870"/>
      <c r="TLO2" s="870"/>
      <c r="TLP2" s="870"/>
      <c r="TLQ2" s="870"/>
      <c r="TLR2" s="870"/>
      <c r="TLS2" s="870"/>
      <c r="TLT2" s="870"/>
      <c r="TLU2" s="870"/>
      <c r="TLV2" s="870"/>
      <c r="TLW2" s="870"/>
      <c r="TLX2" s="870"/>
      <c r="TLY2" s="870"/>
      <c r="TLZ2" s="870"/>
      <c r="TMA2" s="870"/>
      <c r="TMB2" s="870"/>
      <c r="TMC2" s="870"/>
      <c r="TMD2" s="870"/>
      <c r="TME2" s="870"/>
      <c r="TMF2" s="870"/>
      <c r="TMG2" s="870"/>
      <c r="TMH2" s="870"/>
      <c r="TMI2" s="870"/>
      <c r="TMJ2" s="870"/>
      <c r="TMK2" s="870"/>
      <c r="TML2" s="870"/>
      <c r="TMM2" s="870"/>
      <c r="TMN2" s="870"/>
      <c r="TMO2" s="870"/>
      <c r="TMP2" s="870"/>
      <c r="TMQ2" s="870"/>
      <c r="TMR2" s="870"/>
      <c r="TMS2" s="870"/>
      <c r="TMT2" s="870"/>
      <c r="TMU2" s="870"/>
      <c r="TMV2" s="870"/>
      <c r="TMW2" s="870"/>
      <c r="TMX2" s="870"/>
      <c r="TMY2" s="870"/>
      <c r="TMZ2" s="870"/>
      <c r="TNA2" s="870"/>
      <c r="TNB2" s="870"/>
      <c r="TNC2" s="870"/>
      <c r="TND2" s="870"/>
      <c r="TNE2" s="870"/>
      <c r="TNF2" s="870"/>
      <c r="TNG2" s="870"/>
      <c r="TNH2" s="870"/>
      <c r="TNI2" s="870"/>
      <c r="TNJ2" s="870"/>
      <c r="TNK2" s="870"/>
      <c r="TNL2" s="870"/>
      <c r="TNM2" s="870"/>
      <c r="TNN2" s="870"/>
      <c r="TNO2" s="870"/>
      <c r="TNP2" s="870"/>
      <c r="TNQ2" s="870"/>
      <c r="TNR2" s="870"/>
      <c r="TNS2" s="870"/>
      <c r="TNT2" s="870"/>
      <c r="TNU2" s="870"/>
      <c r="TNV2" s="870"/>
      <c r="TNW2" s="870"/>
      <c r="TNX2" s="870"/>
      <c r="TNY2" s="870"/>
      <c r="TNZ2" s="870"/>
      <c r="TOA2" s="870"/>
      <c r="TOB2" s="870"/>
      <c r="TOC2" s="870"/>
      <c r="TOD2" s="870"/>
      <c r="TOE2" s="870"/>
      <c r="TOF2" s="870"/>
      <c r="TOG2" s="870"/>
      <c r="TOH2" s="870"/>
      <c r="TOI2" s="870"/>
      <c r="TOJ2" s="870"/>
      <c r="TOK2" s="870"/>
      <c r="TOL2" s="870"/>
      <c r="TOM2" s="870"/>
      <c r="TON2" s="870"/>
      <c r="TOO2" s="870"/>
      <c r="TOP2" s="870"/>
      <c r="TOQ2" s="870"/>
      <c r="TOR2" s="870"/>
      <c r="TOS2" s="870"/>
      <c r="TOT2" s="870"/>
      <c r="TOU2" s="870"/>
      <c r="TOV2" s="870"/>
      <c r="TOW2" s="870"/>
      <c r="TOX2" s="870"/>
      <c r="TOY2" s="870"/>
      <c r="TOZ2" s="870"/>
      <c r="TPA2" s="870"/>
      <c r="TPB2" s="870"/>
      <c r="TPC2" s="870"/>
      <c r="TPD2" s="870"/>
      <c r="TPE2" s="870"/>
      <c r="TPF2" s="870"/>
      <c r="TPG2" s="870"/>
      <c r="TPH2" s="870"/>
      <c r="TPI2" s="870"/>
      <c r="TPJ2" s="870"/>
      <c r="TPK2" s="870"/>
      <c r="TPL2" s="870"/>
      <c r="TPM2" s="870"/>
      <c r="TPN2" s="870"/>
      <c r="TPO2" s="870"/>
      <c r="TPP2" s="870"/>
      <c r="TPQ2" s="870"/>
      <c r="TPR2" s="870"/>
      <c r="TPS2" s="870"/>
      <c r="TPT2" s="870"/>
      <c r="TPU2" s="870"/>
      <c r="TPV2" s="870"/>
      <c r="TPW2" s="870"/>
      <c r="TPX2" s="870"/>
      <c r="TPY2" s="870"/>
      <c r="TPZ2" s="870"/>
      <c r="TQA2" s="870"/>
      <c r="TQB2" s="870"/>
      <c r="TQC2" s="870"/>
      <c r="TQD2" s="870"/>
      <c r="TQE2" s="870"/>
      <c r="TQF2" s="870"/>
      <c r="TQG2" s="870"/>
      <c r="TQH2" s="870"/>
      <c r="TQI2" s="870"/>
      <c r="TQJ2" s="870"/>
      <c r="TQK2" s="870"/>
      <c r="TQL2" s="870"/>
      <c r="TQM2" s="870"/>
      <c r="TQN2" s="870"/>
      <c r="TQO2" s="870"/>
      <c r="TQP2" s="870"/>
      <c r="TQQ2" s="870"/>
      <c r="TQR2" s="870"/>
      <c r="TQS2" s="870"/>
      <c r="TQT2" s="870"/>
      <c r="TQU2" s="870"/>
      <c r="TQV2" s="870"/>
      <c r="TQW2" s="870"/>
      <c r="TQX2" s="870"/>
      <c r="TQY2" s="870"/>
      <c r="TQZ2" s="870"/>
      <c r="TRA2" s="870"/>
      <c r="TRB2" s="870"/>
      <c r="TRC2" s="870"/>
      <c r="TRD2" s="870"/>
      <c r="TRE2" s="870"/>
      <c r="TRF2" s="870"/>
      <c r="TRG2" s="870"/>
      <c r="TRH2" s="870"/>
      <c r="TRI2" s="870"/>
      <c r="TRJ2" s="870"/>
      <c r="TRK2" s="870"/>
      <c r="TRL2" s="870"/>
      <c r="TRM2" s="870"/>
      <c r="TRN2" s="870"/>
      <c r="TRO2" s="870"/>
      <c r="TRP2" s="870"/>
      <c r="TRQ2" s="870"/>
      <c r="TRR2" s="870"/>
      <c r="TRS2" s="870"/>
      <c r="TRT2" s="870"/>
      <c r="TRU2" s="870"/>
      <c r="TRV2" s="870"/>
      <c r="TRW2" s="870"/>
      <c r="TRX2" s="870"/>
      <c r="TRY2" s="870"/>
      <c r="TRZ2" s="870"/>
      <c r="TSA2" s="870"/>
      <c r="TSB2" s="870"/>
      <c r="TSC2" s="870"/>
      <c r="TSD2" s="870"/>
      <c r="TSE2" s="870"/>
      <c r="TSF2" s="870"/>
      <c r="TSG2" s="870"/>
      <c r="TSH2" s="870"/>
      <c r="TSI2" s="870"/>
      <c r="TSJ2" s="870"/>
      <c r="TSK2" s="870"/>
      <c r="TSL2" s="870"/>
      <c r="TSM2" s="870"/>
      <c r="TSN2" s="870"/>
      <c r="TSO2" s="870"/>
      <c r="TSP2" s="870"/>
      <c r="TSQ2" s="870"/>
      <c r="TSR2" s="870"/>
      <c r="TSS2" s="870"/>
      <c r="TST2" s="870"/>
      <c r="TSU2" s="870"/>
      <c r="TSV2" s="870"/>
      <c r="TSW2" s="870"/>
      <c r="TSX2" s="870"/>
      <c r="TSY2" s="870"/>
      <c r="TSZ2" s="870"/>
      <c r="TTA2" s="870"/>
      <c r="TTB2" s="870"/>
      <c r="TTC2" s="870"/>
      <c r="TTD2" s="870"/>
      <c r="TTE2" s="870"/>
      <c r="TTF2" s="870"/>
      <c r="TTG2" s="870"/>
      <c r="TTH2" s="870"/>
      <c r="TTI2" s="870"/>
      <c r="TTJ2" s="870"/>
      <c r="TTK2" s="870"/>
      <c r="TTL2" s="870"/>
      <c r="TTM2" s="870"/>
      <c r="TTN2" s="870"/>
      <c r="TTO2" s="870"/>
      <c r="TTP2" s="870"/>
      <c r="TTQ2" s="870"/>
      <c r="TTR2" s="870"/>
      <c r="TTS2" s="870"/>
      <c r="TTT2" s="870"/>
      <c r="TTU2" s="870"/>
      <c r="TTV2" s="870"/>
      <c r="TTW2" s="870"/>
      <c r="TTX2" s="870"/>
      <c r="TTY2" s="870"/>
      <c r="TTZ2" s="870"/>
      <c r="TUA2" s="870"/>
      <c r="TUB2" s="870"/>
      <c r="TUC2" s="870"/>
      <c r="TUD2" s="870"/>
      <c r="TUE2" s="870"/>
      <c r="TUF2" s="870"/>
      <c r="TUG2" s="870"/>
      <c r="TUH2" s="870"/>
      <c r="TUI2" s="870"/>
      <c r="TUJ2" s="870"/>
      <c r="TUK2" s="870"/>
      <c r="TUL2" s="870"/>
      <c r="TUM2" s="870"/>
      <c r="TUN2" s="870"/>
      <c r="TUO2" s="870"/>
      <c r="TUP2" s="870"/>
      <c r="TUQ2" s="870"/>
      <c r="TUR2" s="870"/>
      <c r="TUS2" s="870"/>
      <c r="TUT2" s="870"/>
      <c r="TUU2" s="870"/>
      <c r="TUV2" s="870"/>
      <c r="TUW2" s="870"/>
      <c r="TUX2" s="870"/>
      <c r="TUY2" s="870"/>
      <c r="TUZ2" s="870"/>
      <c r="TVA2" s="870"/>
      <c r="TVB2" s="870"/>
      <c r="TVC2" s="870"/>
      <c r="TVD2" s="870"/>
      <c r="TVE2" s="870"/>
      <c r="TVF2" s="870"/>
      <c r="TVG2" s="870"/>
      <c r="TVH2" s="870"/>
      <c r="TVI2" s="870"/>
      <c r="TVJ2" s="870"/>
      <c r="TVK2" s="870"/>
      <c r="TVL2" s="870"/>
      <c r="TVM2" s="870"/>
      <c r="TVN2" s="870"/>
      <c r="TVO2" s="870"/>
      <c r="TVP2" s="870"/>
      <c r="TVQ2" s="870"/>
      <c r="TVR2" s="870"/>
      <c r="TVS2" s="870"/>
      <c r="TVT2" s="870"/>
      <c r="TVU2" s="870"/>
      <c r="TVV2" s="870"/>
      <c r="TVW2" s="870"/>
      <c r="TVX2" s="870"/>
      <c r="TVY2" s="870"/>
      <c r="TVZ2" s="870"/>
      <c r="TWA2" s="870"/>
      <c r="TWB2" s="870"/>
      <c r="TWC2" s="870"/>
      <c r="TWD2" s="870"/>
      <c r="TWE2" s="870"/>
      <c r="TWF2" s="870"/>
      <c r="TWG2" s="870"/>
      <c r="TWH2" s="870"/>
      <c r="TWI2" s="870"/>
      <c r="TWJ2" s="870"/>
      <c r="TWK2" s="870"/>
      <c r="TWL2" s="870"/>
      <c r="TWM2" s="870"/>
      <c r="TWN2" s="870"/>
      <c r="TWO2" s="870"/>
      <c r="TWP2" s="870"/>
      <c r="TWQ2" s="870"/>
      <c r="TWR2" s="870"/>
      <c r="TWS2" s="870"/>
      <c r="TWT2" s="870"/>
      <c r="TWU2" s="870"/>
      <c r="TWV2" s="870"/>
      <c r="TWW2" s="870"/>
      <c r="TWX2" s="870"/>
      <c r="TWY2" s="870"/>
      <c r="TWZ2" s="870"/>
      <c r="TXA2" s="870"/>
      <c r="TXB2" s="870"/>
      <c r="TXC2" s="870"/>
      <c r="TXD2" s="870"/>
      <c r="TXE2" s="870"/>
      <c r="TXF2" s="870"/>
      <c r="TXG2" s="870"/>
      <c r="TXH2" s="870"/>
      <c r="TXI2" s="870"/>
      <c r="TXJ2" s="870"/>
      <c r="TXK2" s="870"/>
      <c r="TXL2" s="870"/>
      <c r="TXM2" s="870"/>
      <c r="TXN2" s="870"/>
      <c r="TXO2" s="870"/>
      <c r="TXP2" s="870"/>
      <c r="TXQ2" s="870"/>
      <c r="TXR2" s="870"/>
      <c r="TXS2" s="870"/>
      <c r="TXT2" s="870"/>
      <c r="TXU2" s="870"/>
      <c r="TXV2" s="870"/>
      <c r="TXW2" s="870"/>
      <c r="TXX2" s="870"/>
      <c r="TXY2" s="870"/>
      <c r="TXZ2" s="870"/>
      <c r="TYA2" s="870"/>
      <c r="TYB2" s="870"/>
      <c r="TYC2" s="870"/>
      <c r="TYD2" s="870"/>
      <c r="TYE2" s="870"/>
      <c r="TYF2" s="870"/>
      <c r="TYG2" s="870"/>
      <c r="TYH2" s="870"/>
      <c r="TYI2" s="870"/>
      <c r="TYJ2" s="870"/>
      <c r="TYK2" s="870"/>
      <c r="TYL2" s="870"/>
      <c r="TYM2" s="870"/>
      <c r="TYN2" s="870"/>
      <c r="TYO2" s="870"/>
      <c r="TYP2" s="870"/>
      <c r="TYQ2" s="870"/>
      <c r="TYR2" s="870"/>
      <c r="TYS2" s="870"/>
      <c r="TYT2" s="870"/>
      <c r="TYU2" s="870"/>
      <c r="TYV2" s="870"/>
      <c r="TYW2" s="870"/>
      <c r="TYX2" s="870"/>
      <c r="TYY2" s="870"/>
      <c r="TYZ2" s="870"/>
      <c r="TZA2" s="870"/>
      <c r="TZB2" s="870"/>
      <c r="TZC2" s="870"/>
      <c r="TZD2" s="870"/>
      <c r="TZE2" s="870"/>
      <c r="TZF2" s="870"/>
      <c r="TZG2" s="870"/>
      <c r="TZH2" s="870"/>
      <c r="TZI2" s="870"/>
      <c r="TZJ2" s="870"/>
      <c r="TZK2" s="870"/>
      <c r="TZL2" s="870"/>
      <c r="TZM2" s="870"/>
      <c r="TZN2" s="870"/>
      <c r="TZO2" s="870"/>
      <c r="TZP2" s="870"/>
      <c r="TZQ2" s="870"/>
      <c r="TZR2" s="870"/>
      <c r="TZS2" s="870"/>
      <c r="TZT2" s="870"/>
      <c r="TZU2" s="870"/>
      <c r="TZV2" s="870"/>
      <c r="TZW2" s="870"/>
      <c r="TZX2" s="870"/>
      <c r="TZY2" s="870"/>
      <c r="TZZ2" s="870"/>
      <c r="UAA2" s="870"/>
      <c r="UAB2" s="870"/>
      <c r="UAC2" s="870"/>
      <c r="UAD2" s="870"/>
      <c r="UAE2" s="870"/>
      <c r="UAF2" s="870"/>
      <c r="UAG2" s="870"/>
      <c r="UAH2" s="870"/>
      <c r="UAI2" s="870"/>
      <c r="UAJ2" s="870"/>
      <c r="UAK2" s="870"/>
      <c r="UAL2" s="870"/>
      <c r="UAM2" s="870"/>
      <c r="UAN2" s="870"/>
      <c r="UAO2" s="870"/>
      <c r="UAP2" s="870"/>
      <c r="UAQ2" s="870"/>
      <c r="UAR2" s="870"/>
      <c r="UAS2" s="870"/>
      <c r="UAT2" s="870"/>
      <c r="UAU2" s="870"/>
      <c r="UAV2" s="870"/>
      <c r="UAW2" s="870"/>
      <c r="UAX2" s="870"/>
      <c r="UAY2" s="870"/>
      <c r="UAZ2" s="870"/>
      <c r="UBA2" s="870"/>
      <c r="UBB2" s="870"/>
      <c r="UBC2" s="870"/>
      <c r="UBD2" s="870"/>
      <c r="UBE2" s="870"/>
      <c r="UBF2" s="870"/>
      <c r="UBG2" s="870"/>
      <c r="UBH2" s="870"/>
      <c r="UBI2" s="870"/>
      <c r="UBJ2" s="870"/>
      <c r="UBK2" s="870"/>
      <c r="UBL2" s="870"/>
      <c r="UBM2" s="870"/>
      <c r="UBN2" s="870"/>
      <c r="UBO2" s="870"/>
      <c r="UBP2" s="870"/>
      <c r="UBQ2" s="870"/>
      <c r="UBR2" s="870"/>
      <c r="UBS2" s="870"/>
      <c r="UBT2" s="870"/>
      <c r="UBU2" s="870"/>
      <c r="UBV2" s="870"/>
      <c r="UBW2" s="870"/>
      <c r="UBX2" s="870"/>
      <c r="UBY2" s="870"/>
      <c r="UBZ2" s="870"/>
      <c r="UCA2" s="870"/>
      <c r="UCB2" s="870"/>
      <c r="UCC2" s="870"/>
      <c r="UCD2" s="870"/>
      <c r="UCE2" s="870"/>
      <c r="UCF2" s="870"/>
      <c r="UCG2" s="870"/>
      <c r="UCH2" s="870"/>
      <c r="UCI2" s="870"/>
      <c r="UCJ2" s="870"/>
      <c r="UCK2" s="870"/>
      <c r="UCL2" s="870"/>
      <c r="UCM2" s="870"/>
      <c r="UCN2" s="870"/>
      <c r="UCO2" s="870"/>
      <c r="UCP2" s="870"/>
      <c r="UCQ2" s="870"/>
      <c r="UCR2" s="870"/>
      <c r="UCS2" s="870"/>
      <c r="UCT2" s="870"/>
      <c r="UCU2" s="870"/>
      <c r="UCV2" s="870"/>
      <c r="UCW2" s="870"/>
      <c r="UCX2" s="870"/>
      <c r="UCY2" s="870"/>
      <c r="UCZ2" s="870"/>
      <c r="UDA2" s="870"/>
      <c r="UDB2" s="870"/>
      <c r="UDC2" s="870"/>
      <c r="UDD2" s="870"/>
      <c r="UDE2" s="870"/>
      <c r="UDF2" s="870"/>
      <c r="UDG2" s="870"/>
      <c r="UDH2" s="870"/>
      <c r="UDI2" s="870"/>
      <c r="UDJ2" s="870"/>
      <c r="UDK2" s="870"/>
      <c r="UDL2" s="870"/>
      <c r="UDM2" s="870"/>
      <c r="UDN2" s="870"/>
      <c r="UDO2" s="870"/>
      <c r="UDP2" s="870"/>
      <c r="UDQ2" s="870"/>
      <c r="UDR2" s="870"/>
      <c r="UDS2" s="870"/>
      <c r="UDT2" s="870"/>
      <c r="UDU2" s="870"/>
      <c r="UDV2" s="870"/>
      <c r="UDW2" s="870"/>
      <c r="UDX2" s="870"/>
      <c r="UDY2" s="870"/>
      <c r="UDZ2" s="870"/>
      <c r="UEA2" s="870"/>
      <c r="UEB2" s="870"/>
      <c r="UEC2" s="870"/>
      <c r="UED2" s="870"/>
      <c r="UEE2" s="870"/>
      <c r="UEF2" s="870"/>
      <c r="UEG2" s="870"/>
      <c r="UEH2" s="870"/>
      <c r="UEI2" s="870"/>
      <c r="UEJ2" s="870"/>
      <c r="UEK2" s="870"/>
      <c r="UEL2" s="870"/>
      <c r="UEM2" s="870"/>
      <c r="UEN2" s="870"/>
      <c r="UEO2" s="870"/>
      <c r="UEP2" s="870"/>
      <c r="UEQ2" s="870"/>
      <c r="UER2" s="870"/>
      <c r="UES2" s="870"/>
      <c r="UET2" s="870"/>
      <c r="UEU2" s="870"/>
      <c r="UEV2" s="870"/>
      <c r="UEW2" s="870"/>
      <c r="UEX2" s="870"/>
      <c r="UEY2" s="870"/>
      <c r="UEZ2" s="870"/>
      <c r="UFA2" s="870"/>
      <c r="UFB2" s="870"/>
      <c r="UFC2" s="870"/>
      <c r="UFD2" s="870"/>
      <c r="UFE2" s="870"/>
      <c r="UFF2" s="870"/>
      <c r="UFG2" s="870"/>
      <c r="UFH2" s="870"/>
      <c r="UFI2" s="870"/>
      <c r="UFJ2" s="870"/>
      <c r="UFK2" s="870"/>
      <c r="UFL2" s="870"/>
      <c r="UFM2" s="870"/>
      <c r="UFN2" s="870"/>
      <c r="UFO2" s="870"/>
      <c r="UFP2" s="870"/>
      <c r="UFQ2" s="870"/>
      <c r="UFR2" s="870"/>
      <c r="UFS2" s="870"/>
      <c r="UFT2" s="870"/>
      <c r="UFU2" s="870"/>
      <c r="UFV2" s="870"/>
      <c r="UFW2" s="870"/>
      <c r="UFX2" s="870"/>
      <c r="UFY2" s="870"/>
      <c r="UFZ2" s="870"/>
      <c r="UGA2" s="870"/>
      <c r="UGB2" s="870"/>
      <c r="UGC2" s="870"/>
      <c r="UGD2" s="870"/>
      <c r="UGE2" s="870"/>
      <c r="UGF2" s="870"/>
      <c r="UGG2" s="870"/>
      <c r="UGH2" s="870"/>
      <c r="UGI2" s="870"/>
      <c r="UGJ2" s="870"/>
      <c r="UGK2" s="870"/>
      <c r="UGL2" s="870"/>
      <c r="UGM2" s="870"/>
      <c r="UGN2" s="870"/>
      <c r="UGO2" s="870"/>
      <c r="UGP2" s="870"/>
      <c r="UGQ2" s="870"/>
      <c r="UGR2" s="870"/>
      <c r="UGS2" s="870"/>
      <c r="UGT2" s="870"/>
      <c r="UGU2" s="870"/>
      <c r="UGV2" s="870"/>
      <c r="UGW2" s="870"/>
      <c r="UGX2" s="870"/>
      <c r="UGY2" s="870"/>
      <c r="UGZ2" s="870"/>
      <c r="UHA2" s="870"/>
      <c r="UHB2" s="870"/>
      <c r="UHC2" s="870"/>
      <c r="UHD2" s="870"/>
      <c r="UHE2" s="870"/>
      <c r="UHF2" s="870"/>
      <c r="UHG2" s="870"/>
      <c r="UHH2" s="870"/>
      <c r="UHI2" s="870"/>
      <c r="UHJ2" s="870"/>
      <c r="UHK2" s="870"/>
      <c r="UHL2" s="870"/>
      <c r="UHM2" s="870"/>
      <c r="UHN2" s="870"/>
      <c r="UHO2" s="870"/>
      <c r="UHP2" s="870"/>
      <c r="UHQ2" s="870"/>
      <c r="UHR2" s="870"/>
      <c r="UHS2" s="870"/>
      <c r="UHT2" s="870"/>
      <c r="UHU2" s="870"/>
      <c r="UHV2" s="870"/>
      <c r="UHW2" s="870"/>
      <c r="UHX2" s="870"/>
      <c r="UHY2" s="870"/>
      <c r="UHZ2" s="870"/>
      <c r="UIA2" s="870"/>
      <c r="UIB2" s="870"/>
      <c r="UIC2" s="870"/>
      <c r="UID2" s="870"/>
      <c r="UIE2" s="870"/>
      <c r="UIF2" s="870"/>
      <c r="UIG2" s="870"/>
      <c r="UIH2" s="870"/>
      <c r="UII2" s="870"/>
      <c r="UIJ2" s="870"/>
      <c r="UIK2" s="870"/>
      <c r="UIL2" s="870"/>
      <c r="UIM2" s="870"/>
      <c r="UIN2" s="870"/>
      <c r="UIO2" s="870"/>
      <c r="UIP2" s="870"/>
      <c r="UIQ2" s="870"/>
      <c r="UIR2" s="870"/>
      <c r="UIS2" s="870"/>
      <c r="UIT2" s="870"/>
      <c r="UIU2" s="870"/>
      <c r="UIV2" s="870"/>
      <c r="UIW2" s="870"/>
      <c r="UIX2" s="870"/>
      <c r="UIY2" s="870"/>
      <c r="UIZ2" s="870"/>
      <c r="UJA2" s="870"/>
      <c r="UJB2" s="870"/>
      <c r="UJC2" s="870"/>
      <c r="UJD2" s="870"/>
      <c r="UJE2" s="870"/>
      <c r="UJF2" s="870"/>
      <c r="UJG2" s="870"/>
      <c r="UJH2" s="870"/>
      <c r="UJI2" s="870"/>
      <c r="UJJ2" s="870"/>
      <c r="UJK2" s="870"/>
      <c r="UJL2" s="870"/>
      <c r="UJM2" s="870"/>
      <c r="UJN2" s="870"/>
      <c r="UJO2" s="870"/>
      <c r="UJP2" s="870"/>
      <c r="UJQ2" s="870"/>
      <c r="UJR2" s="870"/>
      <c r="UJS2" s="870"/>
      <c r="UJT2" s="870"/>
      <c r="UJU2" s="870"/>
      <c r="UJV2" s="870"/>
      <c r="UJW2" s="870"/>
      <c r="UJX2" s="870"/>
      <c r="UJY2" s="870"/>
      <c r="UJZ2" s="870"/>
      <c r="UKA2" s="870"/>
      <c r="UKB2" s="870"/>
      <c r="UKC2" s="870"/>
      <c r="UKD2" s="870"/>
      <c r="UKE2" s="870"/>
      <c r="UKF2" s="870"/>
      <c r="UKG2" s="870"/>
      <c r="UKH2" s="870"/>
      <c r="UKI2" s="870"/>
      <c r="UKJ2" s="870"/>
      <c r="UKK2" s="870"/>
      <c r="UKL2" s="870"/>
      <c r="UKM2" s="870"/>
      <c r="UKN2" s="870"/>
      <c r="UKO2" s="870"/>
      <c r="UKP2" s="870"/>
      <c r="UKQ2" s="870"/>
      <c r="UKR2" s="870"/>
      <c r="UKS2" s="870"/>
      <c r="UKT2" s="870"/>
      <c r="UKU2" s="870"/>
      <c r="UKV2" s="870"/>
      <c r="UKW2" s="870"/>
      <c r="UKX2" s="870"/>
      <c r="UKY2" s="870"/>
      <c r="UKZ2" s="870"/>
      <c r="ULA2" s="870"/>
      <c r="ULB2" s="870"/>
      <c r="ULC2" s="870"/>
      <c r="ULD2" s="870"/>
      <c r="ULE2" s="870"/>
      <c r="ULF2" s="870"/>
      <c r="ULG2" s="870"/>
      <c r="ULH2" s="870"/>
      <c r="ULI2" s="870"/>
      <c r="ULJ2" s="870"/>
      <c r="ULK2" s="870"/>
      <c r="ULL2" s="870"/>
      <c r="ULM2" s="870"/>
      <c r="ULN2" s="870"/>
      <c r="ULO2" s="870"/>
      <c r="ULP2" s="870"/>
      <c r="ULQ2" s="870"/>
      <c r="ULR2" s="870"/>
      <c r="ULS2" s="870"/>
      <c r="ULT2" s="870"/>
      <c r="ULU2" s="870"/>
      <c r="ULV2" s="870"/>
      <c r="ULW2" s="870"/>
      <c r="ULX2" s="870"/>
      <c r="ULY2" s="870"/>
      <c r="ULZ2" s="870"/>
      <c r="UMA2" s="870"/>
      <c r="UMB2" s="870"/>
      <c r="UMC2" s="870"/>
      <c r="UMD2" s="870"/>
      <c r="UME2" s="870"/>
      <c r="UMF2" s="870"/>
      <c r="UMG2" s="870"/>
      <c r="UMH2" s="870"/>
      <c r="UMI2" s="870"/>
      <c r="UMJ2" s="870"/>
      <c r="UMK2" s="870"/>
      <c r="UML2" s="870"/>
      <c r="UMM2" s="870"/>
      <c r="UMN2" s="870"/>
      <c r="UMO2" s="870"/>
      <c r="UMP2" s="870"/>
      <c r="UMQ2" s="870"/>
      <c r="UMR2" s="870"/>
      <c r="UMS2" s="870"/>
      <c r="UMT2" s="870"/>
      <c r="UMU2" s="870"/>
      <c r="UMV2" s="870"/>
      <c r="UMW2" s="870"/>
      <c r="UMX2" s="870"/>
      <c r="UMY2" s="870"/>
      <c r="UMZ2" s="870"/>
      <c r="UNA2" s="870"/>
      <c r="UNB2" s="870"/>
      <c r="UNC2" s="870"/>
      <c r="UND2" s="870"/>
      <c r="UNE2" s="870"/>
      <c r="UNF2" s="870"/>
      <c r="UNG2" s="870"/>
      <c r="UNH2" s="870"/>
      <c r="UNI2" s="870"/>
      <c r="UNJ2" s="870"/>
      <c r="UNK2" s="870"/>
      <c r="UNL2" s="870"/>
      <c r="UNM2" s="870"/>
      <c r="UNN2" s="870"/>
      <c r="UNO2" s="870"/>
      <c r="UNP2" s="870"/>
      <c r="UNQ2" s="870"/>
      <c r="UNR2" s="870"/>
      <c r="UNS2" s="870"/>
      <c r="UNT2" s="870"/>
      <c r="UNU2" s="870"/>
      <c r="UNV2" s="870"/>
      <c r="UNW2" s="870"/>
      <c r="UNX2" s="870"/>
      <c r="UNY2" s="870"/>
      <c r="UNZ2" s="870"/>
      <c r="UOA2" s="870"/>
      <c r="UOB2" s="870"/>
      <c r="UOC2" s="870"/>
      <c r="UOD2" s="870"/>
      <c r="UOE2" s="870"/>
      <c r="UOF2" s="870"/>
      <c r="UOG2" s="870"/>
      <c r="UOH2" s="870"/>
      <c r="UOI2" s="870"/>
      <c r="UOJ2" s="870"/>
      <c r="UOK2" s="870"/>
      <c r="UOL2" s="870"/>
      <c r="UOM2" s="870"/>
      <c r="UON2" s="870"/>
      <c r="UOO2" s="870"/>
      <c r="UOP2" s="870"/>
      <c r="UOQ2" s="870"/>
      <c r="UOR2" s="870"/>
      <c r="UOS2" s="870"/>
      <c r="UOT2" s="870"/>
      <c r="UOU2" s="870"/>
      <c r="UOV2" s="870"/>
      <c r="UOW2" s="870"/>
      <c r="UOX2" s="870"/>
      <c r="UOY2" s="870"/>
      <c r="UOZ2" s="870"/>
      <c r="UPA2" s="870"/>
      <c r="UPB2" s="870"/>
      <c r="UPC2" s="870"/>
      <c r="UPD2" s="870"/>
      <c r="UPE2" s="870"/>
      <c r="UPF2" s="870"/>
      <c r="UPG2" s="870"/>
      <c r="UPH2" s="870"/>
      <c r="UPI2" s="870"/>
      <c r="UPJ2" s="870"/>
      <c r="UPK2" s="870"/>
      <c r="UPL2" s="870"/>
      <c r="UPM2" s="870"/>
      <c r="UPN2" s="870"/>
      <c r="UPO2" s="870"/>
      <c r="UPP2" s="870"/>
      <c r="UPQ2" s="870"/>
      <c r="UPR2" s="870"/>
      <c r="UPS2" s="870"/>
      <c r="UPT2" s="870"/>
      <c r="UPU2" s="870"/>
      <c r="UPV2" s="870"/>
      <c r="UPW2" s="870"/>
      <c r="UPX2" s="870"/>
      <c r="UPY2" s="870"/>
      <c r="UPZ2" s="870"/>
      <c r="UQA2" s="870"/>
      <c r="UQB2" s="870"/>
      <c r="UQC2" s="870"/>
      <c r="UQD2" s="870"/>
      <c r="UQE2" s="870"/>
      <c r="UQF2" s="870"/>
      <c r="UQG2" s="870"/>
      <c r="UQH2" s="870"/>
      <c r="UQI2" s="870"/>
      <c r="UQJ2" s="870"/>
      <c r="UQK2" s="870"/>
      <c r="UQL2" s="870"/>
      <c r="UQM2" s="870"/>
      <c r="UQN2" s="870"/>
      <c r="UQO2" s="870"/>
      <c r="UQP2" s="870"/>
      <c r="UQQ2" s="870"/>
      <c r="UQR2" s="870"/>
      <c r="UQS2" s="870"/>
      <c r="UQT2" s="870"/>
      <c r="UQU2" s="870"/>
      <c r="UQV2" s="870"/>
      <c r="UQW2" s="870"/>
      <c r="UQX2" s="870"/>
      <c r="UQY2" s="870"/>
      <c r="UQZ2" s="870"/>
      <c r="URA2" s="870"/>
      <c r="URB2" s="870"/>
      <c r="URC2" s="870"/>
      <c r="URD2" s="870"/>
      <c r="URE2" s="870"/>
      <c r="URF2" s="870"/>
      <c r="URG2" s="870"/>
      <c r="URH2" s="870"/>
      <c r="URI2" s="870"/>
      <c r="URJ2" s="870"/>
      <c r="URK2" s="870"/>
      <c r="URL2" s="870"/>
      <c r="URM2" s="870"/>
      <c r="URN2" s="870"/>
      <c r="URO2" s="870"/>
      <c r="URP2" s="870"/>
      <c r="URQ2" s="870"/>
      <c r="URR2" s="870"/>
      <c r="URS2" s="870"/>
      <c r="URT2" s="870"/>
      <c r="URU2" s="870"/>
      <c r="URV2" s="870"/>
      <c r="URW2" s="870"/>
      <c r="URX2" s="870"/>
      <c r="URY2" s="870"/>
      <c r="URZ2" s="870"/>
      <c r="USA2" s="870"/>
      <c r="USB2" s="870"/>
      <c r="USC2" s="870"/>
      <c r="USD2" s="870"/>
      <c r="USE2" s="870"/>
      <c r="USF2" s="870"/>
      <c r="USG2" s="870"/>
      <c r="USH2" s="870"/>
      <c r="USI2" s="870"/>
      <c r="USJ2" s="870"/>
      <c r="USK2" s="870"/>
      <c r="USL2" s="870"/>
      <c r="USM2" s="870"/>
      <c r="USN2" s="870"/>
      <c r="USO2" s="870"/>
      <c r="USP2" s="870"/>
      <c r="USQ2" s="870"/>
      <c r="USR2" s="870"/>
      <c r="USS2" s="870"/>
      <c r="UST2" s="870"/>
      <c r="USU2" s="870"/>
      <c r="USV2" s="870"/>
      <c r="USW2" s="870"/>
      <c r="USX2" s="870"/>
      <c r="USY2" s="870"/>
      <c r="USZ2" s="870"/>
      <c r="UTA2" s="870"/>
      <c r="UTB2" s="870"/>
      <c r="UTC2" s="870"/>
      <c r="UTD2" s="870"/>
      <c r="UTE2" s="870"/>
      <c r="UTF2" s="870"/>
      <c r="UTG2" s="870"/>
      <c r="UTH2" s="870"/>
      <c r="UTI2" s="870"/>
      <c r="UTJ2" s="870"/>
      <c r="UTK2" s="870"/>
      <c r="UTL2" s="870"/>
      <c r="UTM2" s="870"/>
      <c r="UTN2" s="870"/>
      <c r="UTO2" s="870"/>
      <c r="UTP2" s="870"/>
      <c r="UTQ2" s="870"/>
      <c r="UTR2" s="870"/>
      <c r="UTS2" s="870"/>
      <c r="UTT2" s="870"/>
      <c r="UTU2" s="870"/>
      <c r="UTV2" s="870"/>
      <c r="UTW2" s="870"/>
      <c r="UTX2" s="870"/>
      <c r="UTY2" s="870"/>
      <c r="UTZ2" s="870"/>
      <c r="UUA2" s="870"/>
      <c r="UUB2" s="870"/>
      <c r="UUC2" s="870"/>
      <c r="UUD2" s="870"/>
      <c r="UUE2" s="870"/>
      <c r="UUF2" s="870"/>
      <c r="UUG2" s="870"/>
      <c r="UUH2" s="870"/>
      <c r="UUI2" s="870"/>
      <c r="UUJ2" s="870"/>
      <c r="UUK2" s="870"/>
      <c r="UUL2" s="870"/>
      <c r="UUM2" s="870"/>
      <c r="UUN2" s="870"/>
      <c r="UUO2" s="870"/>
      <c r="UUP2" s="870"/>
      <c r="UUQ2" s="870"/>
      <c r="UUR2" s="870"/>
      <c r="UUS2" s="870"/>
      <c r="UUT2" s="870"/>
      <c r="UUU2" s="870"/>
      <c r="UUV2" s="870"/>
      <c r="UUW2" s="870"/>
      <c r="UUX2" s="870"/>
      <c r="UUY2" s="870"/>
      <c r="UUZ2" s="870"/>
      <c r="UVA2" s="870"/>
      <c r="UVB2" s="870"/>
      <c r="UVC2" s="870"/>
      <c r="UVD2" s="870"/>
      <c r="UVE2" s="870"/>
      <c r="UVF2" s="870"/>
      <c r="UVG2" s="870"/>
      <c r="UVH2" s="870"/>
      <c r="UVI2" s="870"/>
      <c r="UVJ2" s="870"/>
      <c r="UVK2" s="870"/>
      <c r="UVL2" s="870"/>
      <c r="UVM2" s="870"/>
      <c r="UVN2" s="870"/>
      <c r="UVO2" s="870"/>
      <c r="UVP2" s="870"/>
      <c r="UVQ2" s="870"/>
      <c r="UVR2" s="870"/>
      <c r="UVS2" s="870"/>
      <c r="UVT2" s="870"/>
      <c r="UVU2" s="870"/>
      <c r="UVV2" s="870"/>
      <c r="UVW2" s="870"/>
      <c r="UVX2" s="870"/>
      <c r="UVY2" s="870"/>
      <c r="UVZ2" s="870"/>
      <c r="UWA2" s="870"/>
      <c r="UWB2" s="870"/>
      <c r="UWC2" s="870"/>
      <c r="UWD2" s="870"/>
      <c r="UWE2" s="870"/>
      <c r="UWF2" s="870"/>
      <c r="UWG2" s="870"/>
      <c r="UWH2" s="870"/>
      <c r="UWI2" s="870"/>
      <c r="UWJ2" s="870"/>
      <c r="UWK2" s="870"/>
      <c r="UWL2" s="870"/>
      <c r="UWM2" s="870"/>
      <c r="UWN2" s="870"/>
      <c r="UWO2" s="870"/>
      <c r="UWP2" s="870"/>
      <c r="UWQ2" s="870"/>
      <c r="UWR2" s="870"/>
      <c r="UWS2" s="870"/>
      <c r="UWT2" s="870"/>
      <c r="UWU2" s="870"/>
      <c r="UWV2" s="870"/>
      <c r="UWW2" s="870"/>
      <c r="UWX2" s="870"/>
      <c r="UWY2" s="870"/>
      <c r="UWZ2" s="870"/>
      <c r="UXA2" s="870"/>
      <c r="UXB2" s="870"/>
      <c r="UXC2" s="870"/>
      <c r="UXD2" s="870"/>
      <c r="UXE2" s="870"/>
      <c r="UXF2" s="870"/>
      <c r="UXG2" s="870"/>
      <c r="UXH2" s="870"/>
      <c r="UXI2" s="870"/>
      <c r="UXJ2" s="870"/>
      <c r="UXK2" s="870"/>
      <c r="UXL2" s="870"/>
      <c r="UXM2" s="870"/>
      <c r="UXN2" s="870"/>
      <c r="UXO2" s="870"/>
      <c r="UXP2" s="870"/>
      <c r="UXQ2" s="870"/>
      <c r="UXR2" s="870"/>
      <c r="UXS2" s="870"/>
      <c r="UXT2" s="870"/>
      <c r="UXU2" s="870"/>
      <c r="UXV2" s="870"/>
      <c r="UXW2" s="870"/>
      <c r="UXX2" s="870"/>
      <c r="UXY2" s="870"/>
      <c r="UXZ2" s="870"/>
      <c r="UYA2" s="870"/>
      <c r="UYB2" s="870"/>
      <c r="UYC2" s="870"/>
      <c r="UYD2" s="870"/>
      <c r="UYE2" s="870"/>
      <c r="UYF2" s="870"/>
      <c r="UYG2" s="870"/>
      <c r="UYH2" s="870"/>
      <c r="UYI2" s="870"/>
      <c r="UYJ2" s="870"/>
      <c r="UYK2" s="870"/>
      <c r="UYL2" s="870"/>
      <c r="UYM2" s="870"/>
      <c r="UYN2" s="870"/>
      <c r="UYO2" s="870"/>
      <c r="UYP2" s="870"/>
      <c r="UYQ2" s="870"/>
      <c r="UYR2" s="870"/>
      <c r="UYS2" s="870"/>
      <c r="UYT2" s="870"/>
      <c r="UYU2" s="870"/>
      <c r="UYV2" s="870"/>
      <c r="UYW2" s="870"/>
      <c r="UYX2" s="870"/>
      <c r="UYY2" s="870"/>
      <c r="UYZ2" s="870"/>
      <c r="UZA2" s="870"/>
      <c r="UZB2" s="870"/>
      <c r="UZC2" s="870"/>
      <c r="UZD2" s="870"/>
      <c r="UZE2" s="870"/>
      <c r="UZF2" s="870"/>
      <c r="UZG2" s="870"/>
      <c r="UZH2" s="870"/>
      <c r="UZI2" s="870"/>
      <c r="UZJ2" s="870"/>
      <c r="UZK2" s="870"/>
      <c r="UZL2" s="870"/>
      <c r="UZM2" s="870"/>
      <c r="UZN2" s="870"/>
      <c r="UZO2" s="870"/>
      <c r="UZP2" s="870"/>
      <c r="UZQ2" s="870"/>
      <c r="UZR2" s="870"/>
      <c r="UZS2" s="870"/>
      <c r="UZT2" s="870"/>
      <c r="UZU2" s="870"/>
      <c r="UZV2" s="870"/>
      <c r="UZW2" s="870"/>
      <c r="UZX2" s="870"/>
      <c r="UZY2" s="870"/>
      <c r="UZZ2" s="870"/>
      <c r="VAA2" s="870"/>
      <c r="VAB2" s="870"/>
      <c r="VAC2" s="870"/>
      <c r="VAD2" s="870"/>
      <c r="VAE2" s="870"/>
      <c r="VAF2" s="870"/>
      <c r="VAG2" s="870"/>
      <c r="VAH2" s="870"/>
      <c r="VAI2" s="870"/>
      <c r="VAJ2" s="870"/>
      <c r="VAK2" s="870"/>
      <c r="VAL2" s="870"/>
      <c r="VAM2" s="870"/>
      <c r="VAN2" s="870"/>
      <c r="VAO2" s="870"/>
      <c r="VAP2" s="870"/>
      <c r="VAQ2" s="870"/>
      <c r="VAR2" s="870"/>
      <c r="VAS2" s="870"/>
      <c r="VAT2" s="870"/>
      <c r="VAU2" s="870"/>
      <c r="VAV2" s="870"/>
      <c r="VAW2" s="870"/>
      <c r="VAX2" s="870"/>
      <c r="VAY2" s="870"/>
      <c r="VAZ2" s="870"/>
      <c r="VBA2" s="870"/>
      <c r="VBB2" s="870"/>
      <c r="VBC2" s="870"/>
      <c r="VBD2" s="870"/>
      <c r="VBE2" s="870"/>
      <c r="VBF2" s="870"/>
      <c r="VBG2" s="870"/>
      <c r="VBH2" s="870"/>
      <c r="VBI2" s="870"/>
      <c r="VBJ2" s="870"/>
      <c r="VBK2" s="870"/>
      <c r="VBL2" s="870"/>
      <c r="VBM2" s="870"/>
      <c r="VBN2" s="870"/>
      <c r="VBO2" s="870"/>
      <c r="VBP2" s="870"/>
      <c r="VBQ2" s="870"/>
      <c r="VBR2" s="870"/>
      <c r="VBS2" s="870"/>
      <c r="VBT2" s="870"/>
      <c r="VBU2" s="870"/>
      <c r="VBV2" s="870"/>
      <c r="VBW2" s="870"/>
      <c r="VBX2" s="870"/>
      <c r="VBY2" s="870"/>
      <c r="VBZ2" s="870"/>
      <c r="VCA2" s="870"/>
      <c r="VCB2" s="870"/>
      <c r="VCC2" s="870"/>
      <c r="VCD2" s="870"/>
      <c r="VCE2" s="870"/>
      <c r="VCF2" s="870"/>
      <c r="VCG2" s="870"/>
      <c r="VCH2" s="870"/>
      <c r="VCI2" s="870"/>
      <c r="VCJ2" s="870"/>
      <c r="VCK2" s="870"/>
      <c r="VCL2" s="870"/>
      <c r="VCM2" s="870"/>
      <c r="VCN2" s="870"/>
      <c r="VCO2" s="870"/>
      <c r="VCP2" s="870"/>
      <c r="VCQ2" s="870"/>
      <c r="VCR2" s="870"/>
      <c r="VCS2" s="870"/>
      <c r="VCT2" s="870"/>
      <c r="VCU2" s="870"/>
      <c r="VCV2" s="870"/>
      <c r="VCW2" s="870"/>
      <c r="VCX2" s="870"/>
      <c r="VCY2" s="870"/>
      <c r="VCZ2" s="870"/>
      <c r="VDA2" s="870"/>
      <c r="VDB2" s="870"/>
      <c r="VDC2" s="870"/>
      <c r="VDD2" s="870"/>
      <c r="VDE2" s="870"/>
      <c r="VDF2" s="870"/>
      <c r="VDG2" s="870"/>
      <c r="VDH2" s="870"/>
      <c r="VDI2" s="870"/>
      <c r="VDJ2" s="870"/>
      <c r="VDK2" s="870"/>
      <c r="VDL2" s="870"/>
      <c r="VDM2" s="870"/>
      <c r="VDN2" s="870"/>
      <c r="VDO2" s="870"/>
      <c r="VDP2" s="870"/>
      <c r="VDQ2" s="870"/>
      <c r="VDR2" s="870"/>
      <c r="VDS2" s="870"/>
      <c r="VDT2" s="870"/>
      <c r="VDU2" s="870"/>
      <c r="VDV2" s="870"/>
      <c r="VDW2" s="870"/>
      <c r="VDX2" s="870"/>
      <c r="VDY2" s="870"/>
      <c r="VDZ2" s="870"/>
      <c r="VEA2" s="870"/>
      <c r="VEB2" s="870"/>
      <c r="VEC2" s="870"/>
      <c r="VED2" s="870"/>
      <c r="VEE2" s="870"/>
      <c r="VEF2" s="870"/>
      <c r="VEG2" s="870"/>
      <c r="VEH2" s="870"/>
      <c r="VEI2" s="870"/>
      <c r="VEJ2" s="870"/>
      <c r="VEK2" s="870"/>
      <c r="VEL2" s="870"/>
      <c r="VEM2" s="870"/>
      <c r="VEN2" s="870"/>
      <c r="VEO2" s="870"/>
      <c r="VEP2" s="870"/>
      <c r="VEQ2" s="870"/>
      <c r="VER2" s="870"/>
      <c r="VES2" s="870"/>
      <c r="VET2" s="870"/>
      <c r="VEU2" s="870"/>
      <c r="VEV2" s="870"/>
      <c r="VEW2" s="870"/>
      <c r="VEX2" s="870"/>
      <c r="VEY2" s="870"/>
      <c r="VEZ2" s="870"/>
      <c r="VFA2" s="870"/>
      <c r="VFB2" s="870"/>
      <c r="VFC2" s="870"/>
      <c r="VFD2" s="870"/>
      <c r="VFE2" s="870"/>
      <c r="VFF2" s="870"/>
      <c r="VFG2" s="870"/>
      <c r="VFH2" s="870"/>
      <c r="VFI2" s="870"/>
      <c r="VFJ2" s="870"/>
      <c r="VFK2" s="870"/>
      <c r="VFL2" s="870"/>
      <c r="VFM2" s="870"/>
      <c r="VFN2" s="870"/>
      <c r="VFO2" s="870"/>
      <c r="VFP2" s="870"/>
      <c r="VFQ2" s="870"/>
      <c r="VFR2" s="870"/>
      <c r="VFS2" s="870"/>
      <c r="VFT2" s="870"/>
      <c r="VFU2" s="870"/>
      <c r="VFV2" s="870"/>
      <c r="VFW2" s="870"/>
      <c r="VFX2" s="870"/>
      <c r="VFY2" s="870"/>
      <c r="VFZ2" s="870"/>
      <c r="VGA2" s="870"/>
      <c r="VGB2" s="870"/>
      <c r="VGC2" s="870"/>
      <c r="VGD2" s="870"/>
      <c r="VGE2" s="870"/>
      <c r="VGF2" s="870"/>
      <c r="VGG2" s="870"/>
      <c r="VGH2" s="870"/>
      <c r="VGI2" s="870"/>
      <c r="VGJ2" s="870"/>
      <c r="VGK2" s="870"/>
      <c r="VGL2" s="870"/>
      <c r="VGM2" s="870"/>
      <c r="VGN2" s="870"/>
      <c r="VGO2" s="870"/>
      <c r="VGP2" s="870"/>
      <c r="VGQ2" s="870"/>
      <c r="VGR2" s="870"/>
      <c r="VGS2" s="870"/>
      <c r="VGT2" s="870"/>
      <c r="VGU2" s="870"/>
      <c r="VGV2" s="870"/>
      <c r="VGW2" s="870"/>
      <c r="VGX2" s="870"/>
      <c r="VGY2" s="870"/>
      <c r="VGZ2" s="870"/>
      <c r="VHA2" s="870"/>
      <c r="VHB2" s="870"/>
      <c r="VHC2" s="870"/>
      <c r="VHD2" s="870"/>
      <c r="VHE2" s="870"/>
      <c r="VHF2" s="870"/>
      <c r="VHG2" s="870"/>
      <c r="VHH2" s="870"/>
      <c r="VHI2" s="870"/>
      <c r="VHJ2" s="870"/>
      <c r="VHK2" s="870"/>
      <c r="VHL2" s="870"/>
      <c r="VHM2" s="870"/>
      <c r="VHN2" s="870"/>
      <c r="VHO2" s="870"/>
      <c r="VHP2" s="870"/>
      <c r="VHQ2" s="870"/>
      <c r="VHR2" s="870"/>
      <c r="VHS2" s="870"/>
      <c r="VHT2" s="870"/>
      <c r="VHU2" s="870"/>
      <c r="VHV2" s="870"/>
      <c r="VHW2" s="870"/>
      <c r="VHX2" s="870"/>
      <c r="VHY2" s="870"/>
      <c r="VHZ2" s="870"/>
      <c r="VIA2" s="870"/>
      <c r="VIB2" s="870"/>
      <c r="VIC2" s="870"/>
      <c r="VID2" s="870"/>
      <c r="VIE2" s="870"/>
      <c r="VIF2" s="870"/>
      <c r="VIG2" s="870"/>
      <c r="VIH2" s="870"/>
      <c r="VII2" s="870"/>
      <c r="VIJ2" s="870"/>
      <c r="VIK2" s="870"/>
      <c r="VIL2" s="870"/>
      <c r="VIM2" s="870"/>
      <c r="VIN2" s="870"/>
      <c r="VIO2" s="870"/>
      <c r="VIP2" s="870"/>
      <c r="VIQ2" s="870"/>
      <c r="VIR2" s="870"/>
      <c r="VIS2" s="870"/>
      <c r="VIT2" s="870"/>
      <c r="VIU2" s="870"/>
      <c r="VIV2" s="870"/>
      <c r="VIW2" s="870"/>
      <c r="VIX2" s="870"/>
      <c r="VIY2" s="870"/>
      <c r="VIZ2" s="870"/>
      <c r="VJA2" s="870"/>
      <c r="VJB2" s="870"/>
      <c r="VJC2" s="870"/>
      <c r="VJD2" s="870"/>
      <c r="VJE2" s="870"/>
      <c r="VJF2" s="870"/>
      <c r="VJG2" s="870"/>
      <c r="VJH2" s="870"/>
      <c r="VJI2" s="870"/>
      <c r="VJJ2" s="870"/>
      <c r="VJK2" s="870"/>
      <c r="VJL2" s="870"/>
      <c r="VJM2" s="870"/>
      <c r="VJN2" s="870"/>
      <c r="VJO2" s="870"/>
      <c r="VJP2" s="870"/>
      <c r="VJQ2" s="870"/>
      <c r="VJR2" s="870"/>
      <c r="VJS2" s="870"/>
      <c r="VJT2" s="870"/>
      <c r="VJU2" s="870"/>
      <c r="VJV2" s="870"/>
      <c r="VJW2" s="870"/>
      <c r="VJX2" s="870"/>
      <c r="VJY2" s="870"/>
      <c r="VJZ2" s="870"/>
      <c r="VKA2" s="870"/>
      <c r="VKB2" s="870"/>
      <c r="VKC2" s="870"/>
      <c r="VKD2" s="870"/>
      <c r="VKE2" s="870"/>
      <c r="VKF2" s="870"/>
      <c r="VKG2" s="870"/>
      <c r="VKH2" s="870"/>
      <c r="VKI2" s="870"/>
      <c r="VKJ2" s="870"/>
      <c r="VKK2" s="870"/>
      <c r="VKL2" s="870"/>
      <c r="VKM2" s="870"/>
      <c r="VKN2" s="870"/>
      <c r="VKO2" s="870"/>
      <c r="VKP2" s="870"/>
      <c r="VKQ2" s="870"/>
      <c r="VKR2" s="870"/>
      <c r="VKS2" s="870"/>
      <c r="VKT2" s="870"/>
      <c r="VKU2" s="870"/>
      <c r="VKV2" s="870"/>
      <c r="VKW2" s="870"/>
      <c r="VKX2" s="870"/>
      <c r="VKY2" s="870"/>
      <c r="VKZ2" s="870"/>
      <c r="VLA2" s="870"/>
      <c r="VLB2" s="870"/>
      <c r="VLC2" s="870"/>
      <c r="VLD2" s="870"/>
      <c r="VLE2" s="870"/>
      <c r="VLF2" s="870"/>
      <c r="VLG2" s="870"/>
      <c r="VLH2" s="870"/>
      <c r="VLI2" s="870"/>
      <c r="VLJ2" s="870"/>
      <c r="VLK2" s="870"/>
      <c r="VLL2" s="870"/>
      <c r="VLM2" s="870"/>
      <c r="VLN2" s="870"/>
      <c r="VLO2" s="870"/>
      <c r="VLP2" s="870"/>
      <c r="VLQ2" s="870"/>
      <c r="VLR2" s="870"/>
      <c r="VLS2" s="870"/>
      <c r="VLT2" s="870"/>
      <c r="VLU2" s="870"/>
      <c r="VLV2" s="870"/>
      <c r="VLW2" s="870"/>
      <c r="VLX2" s="870"/>
      <c r="VLY2" s="870"/>
      <c r="VLZ2" s="870"/>
      <c r="VMA2" s="870"/>
      <c r="VMB2" s="870"/>
      <c r="VMC2" s="870"/>
      <c r="VMD2" s="870"/>
      <c r="VME2" s="870"/>
      <c r="VMF2" s="870"/>
      <c r="VMG2" s="870"/>
      <c r="VMH2" s="870"/>
      <c r="VMI2" s="870"/>
      <c r="VMJ2" s="870"/>
      <c r="VMK2" s="870"/>
      <c r="VML2" s="870"/>
      <c r="VMM2" s="870"/>
      <c r="VMN2" s="870"/>
      <c r="VMO2" s="870"/>
      <c r="VMP2" s="870"/>
      <c r="VMQ2" s="870"/>
      <c r="VMR2" s="870"/>
      <c r="VMS2" s="870"/>
      <c r="VMT2" s="870"/>
      <c r="VMU2" s="870"/>
      <c r="VMV2" s="870"/>
      <c r="VMW2" s="870"/>
      <c r="VMX2" s="870"/>
      <c r="VMY2" s="870"/>
      <c r="VMZ2" s="870"/>
      <c r="VNA2" s="870"/>
      <c r="VNB2" s="870"/>
      <c r="VNC2" s="870"/>
      <c r="VND2" s="870"/>
      <c r="VNE2" s="870"/>
      <c r="VNF2" s="870"/>
      <c r="VNG2" s="870"/>
      <c r="VNH2" s="870"/>
      <c r="VNI2" s="870"/>
      <c r="VNJ2" s="870"/>
      <c r="VNK2" s="870"/>
      <c r="VNL2" s="870"/>
      <c r="VNM2" s="870"/>
      <c r="VNN2" s="870"/>
      <c r="VNO2" s="870"/>
      <c r="VNP2" s="870"/>
      <c r="VNQ2" s="870"/>
      <c r="VNR2" s="870"/>
      <c r="VNS2" s="870"/>
      <c r="VNT2" s="870"/>
      <c r="VNU2" s="870"/>
      <c r="VNV2" s="870"/>
      <c r="VNW2" s="870"/>
      <c r="VNX2" s="870"/>
      <c r="VNY2" s="870"/>
      <c r="VNZ2" s="870"/>
      <c r="VOA2" s="870"/>
      <c r="VOB2" s="870"/>
      <c r="VOC2" s="870"/>
      <c r="VOD2" s="870"/>
      <c r="VOE2" s="870"/>
      <c r="VOF2" s="870"/>
      <c r="VOG2" s="870"/>
      <c r="VOH2" s="870"/>
      <c r="VOI2" s="870"/>
      <c r="VOJ2" s="870"/>
      <c r="VOK2" s="870"/>
      <c r="VOL2" s="870"/>
      <c r="VOM2" s="870"/>
      <c r="VON2" s="870"/>
      <c r="VOO2" s="870"/>
      <c r="VOP2" s="870"/>
      <c r="VOQ2" s="870"/>
      <c r="VOR2" s="870"/>
      <c r="VOS2" s="870"/>
      <c r="VOT2" s="870"/>
      <c r="VOU2" s="870"/>
      <c r="VOV2" s="870"/>
      <c r="VOW2" s="870"/>
      <c r="VOX2" s="870"/>
      <c r="VOY2" s="870"/>
      <c r="VOZ2" s="870"/>
      <c r="VPA2" s="870"/>
      <c r="VPB2" s="870"/>
      <c r="VPC2" s="870"/>
      <c r="VPD2" s="870"/>
      <c r="VPE2" s="870"/>
      <c r="VPF2" s="870"/>
      <c r="VPG2" s="870"/>
      <c r="VPH2" s="870"/>
      <c r="VPI2" s="870"/>
      <c r="VPJ2" s="870"/>
      <c r="VPK2" s="870"/>
      <c r="VPL2" s="870"/>
      <c r="VPM2" s="870"/>
      <c r="VPN2" s="870"/>
      <c r="VPO2" s="870"/>
      <c r="VPP2" s="870"/>
      <c r="VPQ2" s="870"/>
      <c r="VPR2" s="870"/>
      <c r="VPS2" s="870"/>
      <c r="VPT2" s="870"/>
      <c r="VPU2" s="870"/>
      <c r="VPV2" s="870"/>
      <c r="VPW2" s="870"/>
      <c r="VPX2" s="870"/>
      <c r="VPY2" s="870"/>
      <c r="VPZ2" s="870"/>
      <c r="VQA2" s="870"/>
      <c r="VQB2" s="870"/>
      <c r="VQC2" s="870"/>
      <c r="VQD2" s="870"/>
      <c r="VQE2" s="870"/>
      <c r="VQF2" s="870"/>
      <c r="VQG2" s="870"/>
      <c r="VQH2" s="870"/>
      <c r="VQI2" s="870"/>
      <c r="VQJ2" s="870"/>
      <c r="VQK2" s="870"/>
      <c r="VQL2" s="870"/>
      <c r="VQM2" s="870"/>
      <c r="VQN2" s="870"/>
      <c r="VQO2" s="870"/>
      <c r="VQP2" s="870"/>
      <c r="VQQ2" s="870"/>
      <c r="VQR2" s="870"/>
      <c r="VQS2" s="870"/>
      <c r="VQT2" s="870"/>
      <c r="VQU2" s="870"/>
      <c r="VQV2" s="870"/>
      <c r="VQW2" s="870"/>
      <c r="VQX2" s="870"/>
      <c r="VQY2" s="870"/>
      <c r="VQZ2" s="870"/>
      <c r="VRA2" s="870"/>
      <c r="VRB2" s="870"/>
      <c r="VRC2" s="870"/>
      <c r="VRD2" s="870"/>
      <c r="VRE2" s="870"/>
      <c r="VRF2" s="870"/>
      <c r="VRG2" s="870"/>
      <c r="VRH2" s="870"/>
      <c r="VRI2" s="870"/>
      <c r="VRJ2" s="870"/>
      <c r="VRK2" s="870"/>
      <c r="VRL2" s="870"/>
      <c r="VRM2" s="870"/>
      <c r="VRN2" s="870"/>
      <c r="VRO2" s="870"/>
      <c r="VRP2" s="870"/>
      <c r="VRQ2" s="870"/>
      <c r="VRR2" s="870"/>
      <c r="VRS2" s="870"/>
      <c r="VRT2" s="870"/>
      <c r="VRU2" s="870"/>
      <c r="VRV2" s="870"/>
      <c r="VRW2" s="870"/>
      <c r="VRX2" s="870"/>
      <c r="VRY2" s="870"/>
      <c r="VRZ2" s="870"/>
      <c r="VSA2" s="870"/>
      <c r="VSB2" s="870"/>
      <c r="VSC2" s="870"/>
      <c r="VSD2" s="870"/>
      <c r="VSE2" s="870"/>
      <c r="VSF2" s="870"/>
      <c r="VSG2" s="870"/>
      <c r="VSH2" s="870"/>
      <c r="VSI2" s="870"/>
      <c r="VSJ2" s="870"/>
      <c r="VSK2" s="870"/>
      <c r="VSL2" s="870"/>
      <c r="VSM2" s="870"/>
      <c r="VSN2" s="870"/>
      <c r="VSO2" s="870"/>
      <c r="VSP2" s="870"/>
      <c r="VSQ2" s="870"/>
      <c r="VSR2" s="870"/>
      <c r="VSS2" s="870"/>
      <c r="VST2" s="870"/>
      <c r="VSU2" s="870"/>
      <c r="VSV2" s="870"/>
      <c r="VSW2" s="870"/>
      <c r="VSX2" s="870"/>
      <c r="VSY2" s="870"/>
      <c r="VSZ2" s="870"/>
      <c r="VTA2" s="870"/>
      <c r="VTB2" s="870"/>
      <c r="VTC2" s="870"/>
      <c r="VTD2" s="870"/>
      <c r="VTE2" s="870"/>
      <c r="VTF2" s="870"/>
      <c r="VTG2" s="870"/>
      <c r="VTH2" s="870"/>
      <c r="VTI2" s="870"/>
      <c r="VTJ2" s="870"/>
      <c r="VTK2" s="870"/>
      <c r="VTL2" s="870"/>
      <c r="VTM2" s="870"/>
      <c r="VTN2" s="870"/>
      <c r="VTO2" s="870"/>
      <c r="VTP2" s="870"/>
      <c r="VTQ2" s="870"/>
      <c r="VTR2" s="870"/>
      <c r="VTS2" s="870"/>
      <c r="VTT2" s="870"/>
      <c r="VTU2" s="870"/>
      <c r="VTV2" s="870"/>
      <c r="VTW2" s="870"/>
      <c r="VTX2" s="870"/>
      <c r="VTY2" s="870"/>
      <c r="VTZ2" s="870"/>
      <c r="VUA2" s="870"/>
      <c r="VUB2" s="870"/>
      <c r="VUC2" s="870"/>
      <c r="VUD2" s="870"/>
      <c r="VUE2" s="870"/>
      <c r="VUF2" s="870"/>
      <c r="VUG2" s="870"/>
      <c r="VUH2" s="870"/>
      <c r="VUI2" s="870"/>
      <c r="VUJ2" s="870"/>
      <c r="VUK2" s="870"/>
      <c r="VUL2" s="870"/>
      <c r="VUM2" s="870"/>
      <c r="VUN2" s="870"/>
      <c r="VUO2" s="870"/>
      <c r="VUP2" s="870"/>
      <c r="VUQ2" s="870"/>
      <c r="VUR2" s="870"/>
      <c r="VUS2" s="870"/>
      <c r="VUT2" s="870"/>
      <c r="VUU2" s="870"/>
      <c r="VUV2" s="870"/>
      <c r="VUW2" s="870"/>
      <c r="VUX2" s="870"/>
      <c r="VUY2" s="870"/>
      <c r="VUZ2" s="870"/>
      <c r="VVA2" s="870"/>
      <c r="VVB2" s="870"/>
      <c r="VVC2" s="870"/>
      <c r="VVD2" s="870"/>
      <c r="VVE2" s="870"/>
      <c r="VVF2" s="870"/>
      <c r="VVG2" s="870"/>
      <c r="VVH2" s="870"/>
      <c r="VVI2" s="870"/>
      <c r="VVJ2" s="870"/>
      <c r="VVK2" s="870"/>
      <c r="VVL2" s="870"/>
      <c r="VVM2" s="870"/>
      <c r="VVN2" s="870"/>
      <c r="VVO2" s="870"/>
      <c r="VVP2" s="870"/>
      <c r="VVQ2" s="870"/>
      <c r="VVR2" s="870"/>
      <c r="VVS2" s="870"/>
      <c r="VVT2" s="870"/>
      <c r="VVU2" s="870"/>
      <c r="VVV2" s="870"/>
      <c r="VVW2" s="870"/>
      <c r="VVX2" s="870"/>
      <c r="VVY2" s="870"/>
      <c r="VVZ2" s="870"/>
      <c r="VWA2" s="870"/>
      <c r="VWB2" s="870"/>
      <c r="VWC2" s="870"/>
      <c r="VWD2" s="870"/>
      <c r="VWE2" s="870"/>
      <c r="VWF2" s="870"/>
      <c r="VWG2" s="870"/>
      <c r="VWH2" s="870"/>
      <c r="VWI2" s="870"/>
      <c r="VWJ2" s="870"/>
      <c r="VWK2" s="870"/>
      <c r="VWL2" s="870"/>
      <c r="VWM2" s="870"/>
      <c r="VWN2" s="870"/>
      <c r="VWO2" s="870"/>
      <c r="VWP2" s="870"/>
      <c r="VWQ2" s="870"/>
      <c r="VWR2" s="870"/>
      <c r="VWS2" s="870"/>
      <c r="VWT2" s="870"/>
      <c r="VWU2" s="870"/>
      <c r="VWV2" s="870"/>
      <c r="VWW2" s="870"/>
      <c r="VWX2" s="870"/>
      <c r="VWY2" s="870"/>
      <c r="VWZ2" s="870"/>
      <c r="VXA2" s="870"/>
      <c r="VXB2" s="870"/>
      <c r="VXC2" s="870"/>
      <c r="VXD2" s="870"/>
      <c r="VXE2" s="870"/>
      <c r="VXF2" s="870"/>
      <c r="VXG2" s="870"/>
      <c r="VXH2" s="870"/>
      <c r="VXI2" s="870"/>
      <c r="VXJ2" s="870"/>
      <c r="VXK2" s="870"/>
      <c r="VXL2" s="870"/>
      <c r="VXM2" s="870"/>
      <c r="VXN2" s="870"/>
      <c r="VXO2" s="870"/>
      <c r="VXP2" s="870"/>
      <c r="VXQ2" s="870"/>
      <c r="VXR2" s="870"/>
      <c r="VXS2" s="870"/>
      <c r="VXT2" s="870"/>
      <c r="VXU2" s="870"/>
      <c r="VXV2" s="870"/>
      <c r="VXW2" s="870"/>
      <c r="VXX2" s="870"/>
      <c r="VXY2" s="870"/>
      <c r="VXZ2" s="870"/>
      <c r="VYA2" s="870"/>
      <c r="VYB2" s="870"/>
      <c r="VYC2" s="870"/>
      <c r="VYD2" s="870"/>
      <c r="VYE2" s="870"/>
      <c r="VYF2" s="870"/>
      <c r="VYG2" s="870"/>
      <c r="VYH2" s="870"/>
      <c r="VYI2" s="870"/>
      <c r="VYJ2" s="870"/>
      <c r="VYK2" s="870"/>
      <c r="VYL2" s="870"/>
      <c r="VYM2" s="870"/>
      <c r="VYN2" s="870"/>
      <c r="VYO2" s="870"/>
      <c r="VYP2" s="870"/>
      <c r="VYQ2" s="870"/>
      <c r="VYR2" s="870"/>
      <c r="VYS2" s="870"/>
      <c r="VYT2" s="870"/>
      <c r="VYU2" s="870"/>
      <c r="VYV2" s="870"/>
      <c r="VYW2" s="870"/>
      <c r="VYX2" s="870"/>
      <c r="VYY2" s="870"/>
      <c r="VYZ2" s="870"/>
      <c r="VZA2" s="870"/>
      <c r="VZB2" s="870"/>
      <c r="VZC2" s="870"/>
      <c r="VZD2" s="870"/>
      <c r="VZE2" s="870"/>
      <c r="VZF2" s="870"/>
      <c r="VZG2" s="870"/>
      <c r="VZH2" s="870"/>
      <c r="VZI2" s="870"/>
      <c r="VZJ2" s="870"/>
      <c r="VZK2" s="870"/>
      <c r="VZL2" s="870"/>
      <c r="VZM2" s="870"/>
      <c r="VZN2" s="870"/>
      <c r="VZO2" s="870"/>
      <c r="VZP2" s="870"/>
      <c r="VZQ2" s="870"/>
      <c r="VZR2" s="870"/>
      <c r="VZS2" s="870"/>
      <c r="VZT2" s="870"/>
      <c r="VZU2" s="870"/>
      <c r="VZV2" s="870"/>
      <c r="VZW2" s="870"/>
      <c r="VZX2" s="870"/>
      <c r="VZY2" s="870"/>
      <c r="VZZ2" s="870"/>
      <c r="WAA2" s="870"/>
      <c r="WAB2" s="870"/>
      <c r="WAC2" s="870"/>
      <c r="WAD2" s="870"/>
      <c r="WAE2" s="870"/>
      <c r="WAF2" s="870"/>
      <c r="WAG2" s="870"/>
      <c r="WAH2" s="870"/>
      <c r="WAI2" s="870"/>
      <c r="WAJ2" s="870"/>
      <c r="WAK2" s="870"/>
      <c r="WAL2" s="870"/>
      <c r="WAM2" s="870"/>
      <c r="WAN2" s="870"/>
      <c r="WAO2" s="870"/>
      <c r="WAP2" s="870"/>
      <c r="WAQ2" s="870"/>
      <c r="WAR2" s="870"/>
      <c r="WAS2" s="870"/>
      <c r="WAT2" s="870"/>
      <c r="WAU2" s="870"/>
      <c r="WAV2" s="870"/>
      <c r="WAW2" s="870"/>
      <c r="WAX2" s="870"/>
      <c r="WAY2" s="870"/>
      <c r="WAZ2" s="870"/>
      <c r="WBA2" s="870"/>
      <c r="WBB2" s="870"/>
      <c r="WBC2" s="870"/>
      <c r="WBD2" s="870"/>
      <c r="WBE2" s="870"/>
      <c r="WBF2" s="870"/>
      <c r="WBG2" s="870"/>
      <c r="WBH2" s="870"/>
      <c r="WBI2" s="870"/>
      <c r="WBJ2" s="870"/>
      <c r="WBK2" s="870"/>
      <c r="WBL2" s="870"/>
      <c r="WBM2" s="870"/>
      <c r="WBN2" s="870"/>
      <c r="WBO2" s="870"/>
      <c r="WBP2" s="870"/>
      <c r="WBQ2" s="870"/>
      <c r="WBR2" s="870"/>
      <c r="WBS2" s="870"/>
      <c r="WBT2" s="870"/>
      <c r="WBU2" s="870"/>
      <c r="WBV2" s="870"/>
      <c r="WBW2" s="870"/>
      <c r="WBX2" s="870"/>
      <c r="WBY2" s="870"/>
      <c r="WBZ2" s="870"/>
      <c r="WCA2" s="870"/>
      <c r="WCB2" s="870"/>
      <c r="WCC2" s="870"/>
      <c r="WCD2" s="870"/>
      <c r="WCE2" s="870"/>
      <c r="WCF2" s="870"/>
      <c r="WCG2" s="870"/>
      <c r="WCH2" s="870"/>
      <c r="WCI2" s="870"/>
      <c r="WCJ2" s="870"/>
      <c r="WCK2" s="870"/>
      <c r="WCL2" s="870"/>
      <c r="WCM2" s="870"/>
      <c r="WCN2" s="870"/>
      <c r="WCO2" s="870"/>
      <c r="WCP2" s="870"/>
      <c r="WCQ2" s="870"/>
      <c r="WCR2" s="870"/>
      <c r="WCS2" s="870"/>
      <c r="WCT2" s="870"/>
      <c r="WCU2" s="870"/>
      <c r="WCV2" s="870"/>
      <c r="WCW2" s="870"/>
      <c r="WCX2" s="870"/>
      <c r="WCY2" s="870"/>
      <c r="WCZ2" s="870"/>
      <c r="WDA2" s="870"/>
      <c r="WDB2" s="870"/>
      <c r="WDC2" s="870"/>
      <c r="WDD2" s="870"/>
      <c r="WDE2" s="870"/>
      <c r="WDF2" s="870"/>
      <c r="WDG2" s="870"/>
      <c r="WDH2" s="870"/>
      <c r="WDI2" s="870"/>
      <c r="WDJ2" s="870"/>
      <c r="WDK2" s="870"/>
      <c r="WDL2" s="870"/>
      <c r="WDM2" s="870"/>
      <c r="WDN2" s="870"/>
      <c r="WDO2" s="870"/>
      <c r="WDP2" s="870"/>
      <c r="WDQ2" s="870"/>
      <c r="WDR2" s="870"/>
      <c r="WDS2" s="870"/>
      <c r="WDT2" s="870"/>
      <c r="WDU2" s="870"/>
      <c r="WDV2" s="870"/>
      <c r="WDW2" s="870"/>
      <c r="WDX2" s="870"/>
      <c r="WDY2" s="870"/>
      <c r="WDZ2" s="870"/>
      <c r="WEA2" s="870"/>
      <c r="WEB2" s="870"/>
      <c r="WEC2" s="870"/>
      <c r="WED2" s="870"/>
      <c r="WEE2" s="870"/>
      <c r="WEF2" s="870"/>
      <c r="WEG2" s="870"/>
      <c r="WEH2" s="870"/>
      <c r="WEI2" s="870"/>
      <c r="WEJ2" s="870"/>
      <c r="WEK2" s="870"/>
      <c r="WEL2" s="870"/>
      <c r="WEM2" s="870"/>
      <c r="WEN2" s="870"/>
      <c r="WEO2" s="870"/>
      <c r="WEP2" s="870"/>
      <c r="WEQ2" s="870"/>
      <c r="WER2" s="870"/>
      <c r="WES2" s="870"/>
      <c r="WET2" s="870"/>
      <c r="WEU2" s="870"/>
      <c r="WEV2" s="870"/>
      <c r="WEW2" s="870"/>
      <c r="WEX2" s="870"/>
      <c r="WEY2" s="870"/>
      <c r="WEZ2" s="870"/>
      <c r="WFA2" s="870"/>
      <c r="WFB2" s="870"/>
      <c r="WFC2" s="870"/>
      <c r="WFD2" s="870"/>
      <c r="WFE2" s="870"/>
      <c r="WFF2" s="870"/>
      <c r="WFG2" s="870"/>
      <c r="WFH2" s="870"/>
      <c r="WFI2" s="870"/>
      <c r="WFJ2" s="870"/>
      <c r="WFK2" s="870"/>
      <c r="WFL2" s="870"/>
      <c r="WFM2" s="870"/>
      <c r="WFN2" s="870"/>
      <c r="WFO2" s="870"/>
      <c r="WFP2" s="870"/>
      <c r="WFQ2" s="870"/>
      <c r="WFR2" s="870"/>
      <c r="WFS2" s="870"/>
      <c r="WFT2" s="870"/>
      <c r="WFU2" s="870"/>
      <c r="WFV2" s="870"/>
      <c r="WFW2" s="870"/>
      <c r="WFX2" s="870"/>
      <c r="WFY2" s="870"/>
      <c r="WFZ2" s="870"/>
      <c r="WGA2" s="870"/>
      <c r="WGB2" s="870"/>
      <c r="WGC2" s="870"/>
      <c r="WGD2" s="870"/>
      <c r="WGE2" s="870"/>
      <c r="WGF2" s="870"/>
      <c r="WGG2" s="870"/>
      <c r="WGH2" s="870"/>
      <c r="WGI2" s="870"/>
      <c r="WGJ2" s="870"/>
      <c r="WGK2" s="870"/>
      <c r="WGL2" s="870"/>
      <c r="WGM2" s="870"/>
      <c r="WGN2" s="870"/>
      <c r="WGO2" s="870"/>
      <c r="WGP2" s="870"/>
      <c r="WGQ2" s="870"/>
      <c r="WGR2" s="870"/>
      <c r="WGS2" s="870"/>
      <c r="WGT2" s="870"/>
      <c r="WGU2" s="870"/>
      <c r="WGV2" s="870"/>
      <c r="WGW2" s="870"/>
      <c r="WGX2" s="870"/>
      <c r="WGY2" s="870"/>
      <c r="WGZ2" s="870"/>
      <c r="WHA2" s="870"/>
      <c r="WHB2" s="870"/>
      <c r="WHC2" s="870"/>
      <c r="WHD2" s="870"/>
      <c r="WHE2" s="870"/>
      <c r="WHF2" s="870"/>
      <c r="WHG2" s="870"/>
      <c r="WHH2" s="870"/>
      <c r="WHI2" s="870"/>
      <c r="WHJ2" s="870"/>
      <c r="WHK2" s="870"/>
      <c r="WHL2" s="870"/>
      <c r="WHM2" s="870"/>
      <c r="WHN2" s="870"/>
      <c r="WHO2" s="870"/>
      <c r="WHP2" s="870"/>
      <c r="WHQ2" s="870"/>
      <c r="WHR2" s="870"/>
      <c r="WHS2" s="870"/>
      <c r="WHT2" s="870"/>
      <c r="WHU2" s="870"/>
      <c r="WHV2" s="870"/>
      <c r="WHW2" s="870"/>
      <c r="WHX2" s="870"/>
      <c r="WHY2" s="870"/>
      <c r="WHZ2" s="870"/>
      <c r="WIA2" s="870"/>
      <c r="WIB2" s="870"/>
      <c r="WIC2" s="870"/>
      <c r="WID2" s="870"/>
      <c r="WIE2" s="870"/>
      <c r="WIF2" s="870"/>
      <c r="WIG2" s="870"/>
      <c r="WIH2" s="870"/>
      <c r="WII2" s="870"/>
      <c r="WIJ2" s="870"/>
      <c r="WIK2" s="870"/>
      <c r="WIL2" s="870"/>
      <c r="WIM2" s="870"/>
      <c r="WIN2" s="870"/>
      <c r="WIO2" s="870"/>
      <c r="WIP2" s="870"/>
      <c r="WIQ2" s="870"/>
      <c r="WIR2" s="870"/>
      <c r="WIS2" s="870"/>
      <c r="WIT2" s="870"/>
      <c r="WIU2" s="870"/>
      <c r="WIV2" s="870"/>
      <c r="WIW2" s="870"/>
      <c r="WIX2" s="870"/>
      <c r="WIY2" s="870"/>
      <c r="WIZ2" s="870"/>
      <c r="WJA2" s="870"/>
      <c r="WJB2" s="870"/>
      <c r="WJC2" s="870"/>
      <c r="WJD2" s="870"/>
      <c r="WJE2" s="870"/>
      <c r="WJF2" s="870"/>
      <c r="WJG2" s="870"/>
      <c r="WJH2" s="870"/>
      <c r="WJI2" s="870"/>
      <c r="WJJ2" s="870"/>
      <c r="WJK2" s="870"/>
      <c r="WJL2" s="870"/>
      <c r="WJM2" s="870"/>
      <c r="WJN2" s="870"/>
      <c r="WJO2" s="870"/>
      <c r="WJP2" s="870"/>
      <c r="WJQ2" s="870"/>
      <c r="WJR2" s="870"/>
      <c r="WJS2" s="870"/>
      <c r="WJT2" s="870"/>
      <c r="WJU2" s="870"/>
      <c r="WJV2" s="870"/>
      <c r="WJW2" s="870"/>
      <c r="WJX2" s="870"/>
      <c r="WJY2" s="870"/>
      <c r="WJZ2" s="870"/>
      <c r="WKA2" s="870"/>
      <c r="WKB2" s="870"/>
      <c r="WKC2" s="870"/>
      <c r="WKD2" s="870"/>
      <c r="WKE2" s="870"/>
      <c r="WKF2" s="870"/>
      <c r="WKG2" s="870"/>
      <c r="WKH2" s="870"/>
      <c r="WKI2" s="870"/>
      <c r="WKJ2" s="870"/>
      <c r="WKK2" s="870"/>
      <c r="WKL2" s="870"/>
      <c r="WKM2" s="870"/>
      <c r="WKN2" s="870"/>
      <c r="WKO2" s="870"/>
      <c r="WKP2" s="870"/>
      <c r="WKQ2" s="870"/>
      <c r="WKR2" s="870"/>
      <c r="WKS2" s="870"/>
      <c r="WKT2" s="870"/>
      <c r="WKU2" s="870"/>
      <c r="WKV2" s="870"/>
      <c r="WKW2" s="870"/>
      <c r="WKX2" s="870"/>
      <c r="WKY2" s="870"/>
      <c r="WKZ2" s="870"/>
      <c r="WLA2" s="870"/>
      <c r="WLB2" s="870"/>
      <c r="WLC2" s="870"/>
      <c r="WLD2" s="870"/>
      <c r="WLE2" s="870"/>
      <c r="WLF2" s="870"/>
      <c r="WLG2" s="870"/>
      <c r="WLH2" s="870"/>
      <c r="WLI2" s="870"/>
      <c r="WLJ2" s="870"/>
      <c r="WLK2" s="870"/>
      <c r="WLL2" s="870"/>
      <c r="WLM2" s="870"/>
      <c r="WLN2" s="870"/>
      <c r="WLO2" s="870"/>
      <c r="WLP2" s="870"/>
      <c r="WLQ2" s="870"/>
      <c r="WLR2" s="870"/>
      <c r="WLS2" s="870"/>
      <c r="WLT2" s="870"/>
      <c r="WLU2" s="870"/>
      <c r="WLV2" s="870"/>
      <c r="WLW2" s="870"/>
      <c r="WLX2" s="870"/>
      <c r="WLY2" s="870"/>
      <c r="WLZ2" s="870"/>
      <c r="WMA2" s="870"/>
      <c r="WMB2" s="870"/>
      <c r="WMC2" s="870"/>
      <c r="WMD2" s="870"/>
      <c r="WME2" s="870"/>
      <c r="WMF2" s="870"/>
      <c r="WMG2" s="870"/>
      <c r="WMH2" s="870"/>
      <c r="WMI2" s="870"/>
      <c r="WMJ2" s="870"/>
      <c r="WMK2" s="870"/>
      <c r="WML2" s="870"/>
      <c r="WMM2" s="870"/>
      <c r="WMN2" s="870"/>
      <c r="WMO2" s="870"/>
      <c r="WMP2" s="870"/>
      <c r="WMQ2" s="870"/>
      <c r="WMR2" s="870"/>
      <c r="WMS2" s="870"/>
      <c r="WMT2" s="870"/>
      <c r="WMU2" s="870"/>
      <c r="WMV2" s="870"/>
      <c r="WMW2" s="870"/>
      <c r="WMX2" s="870"/>
      <c r="WMY2" s="870"/>
      <c r="WMZ2" s="870"/>
      <c r="WNA2" s="870"/>
      <c r="WNB2" s="870"/>
      <c r="WNC2" s="870"/>
      <c r="WND2" s="870"/>
      <c r="WNE2" s="870"/>
      <c r="WNF2" s="870"/>
      <c r="WNG2" s="870"/>
      <c r="WNH2" s="870"/>
      <c r="WNI2" s="870"/>
      <c r="WNJ2" s="870"/>
      <c r="WNK2" s="870"/>
      <c r="WNL2" s="870"/>
      <c r="WNM2" s="870"/>
      <c r="WNN2" s="870"/>
      <c r="WNO2" s="870"/>
      <c r="WNP2" s="870"/>
      <c r="WNQ2" s="870"/>
      <c r="WNR2" s="870"/>
      <c r="WNS2" s="870"/>
      <c r="WNT2" s="870"/>
      <c r="WNU2" s="870"/>
      <c r="WNV2" s="870"/>
      <c r="WNW2" s="870"/>
      <c r="WNX2" s="870"/>
      <c r="WNY2" s="870"/>
      <c r="WNZ2" s="870"/>
      <c r="WOA2" s="870"/>
      <c r="WOB2" s="870"/>
      <c r="WOC2" s="870"/>
      <c r="WOD2" s="870"/>
      <c r="WOE2" s="870"/>
      <c r="WOF2" s="870"/>
      <c r="WOG2" s="870"/>
      <c r="WOH2" s="870"/>
      <c r="WOI2" s="870"/>
      <c r="WOJ2" s="870"/>
      <c r="WOK2" s="870"/>
      <c r="WOL2" s="870"/>
      <c r="WOM2" s="870"/>
      <c r="WON2" s="870"/>
      <c r="WOO2" s="870"/>
      <c r="WOP2" s="870"/>
      <c r="WOQ2" s="870"/>
      <c r="WOR2" s="870"/>
      <c r="WOS2" s="870"/>
      <c r="WOT2" s="870"/>
      <c r="WOU2" s="870"/>
      <c r="WOV2" s="870"/>
      <c r="WOW2" s="870"/>
      <c r="WOX2" s="870"/>
      <c r="WOY2" s="870"/>
      <c r="WOZ2" s="870"/>
      <c r="WPA2" s="870"/>
      <c r="WPB2" s="870"/>
      <c r="WPC2" s="870"/>
      <c r="WPD2" s="870"/>
      <c r="WPE2" s="870"/>
      <c r="WPF2" s="870"/>
      <c r="WPG2" s="870"/>
      <c r="WPH2" s="870"/>
      <c r="WPI2" s="870"/>
      <c r="WPJ2" s="870"/>
      <c r="WPK2" s="870"/>
      <c r="WPL2" s="870"/>
      <c r="WPM2" s="870"/>
      <c r="WPN2" s="870"/>
      <c r="WPO2" s="870"/>
      <c r="WPP2" s="870"/>
      <c r="WPQ2" s="870"/>
      <c r="WPR2" s="870"/>
      <c r="WPS2" s="870"/>
      <c r="WPT2" s="870"/>
      <c r="WPU2" s="870"/>
      <c r="WPV2" s="870"/>
      <c r="WPW2" s="870"/>
      <c r="WPX2" s="870"/>
      <c r="WPY2" s="870"/>
      <c r="WPZ2" s="870"/>
      <c r="WQA2" s="870"/>
      <c r="WQB2" s="870"/>
      <c r="WQC2" s="870"/>
      <c r="WQD2" s="870"/>
      <c r="WQE2" s="870"/>
      <c r="WQF2" s="870"/>
      <c r="WQG2" s="870"/>
      <c r="WQH2" s="870"/>
      <c r="WQI2" s="870"/>
      <c r="WQJ2" s="870"/>
      <c r="WQK2" s="870"/>
      <c r="WQL2" s="870"/>
      <c r="WQM2" s="870"/>
      <c r="WQN2" s="870"/>
      <c r="WQO2" s="870"/>
      <c r="WQP2" s="870"/>
      <c r="WQQ2" s="870"/>
      <c r="WQR2" s="870"/>
      <c r="WQS2" s="870"/>
      <c r="WQT2" s="870"/>
      <c r="WQU2" s="870"/>
      <c r="WQV2" s="870"/>
      <c r="WQW2" s="870"/>
      <c r="WQX2" s="870"/>
      <c r="WQY2" s="870"/>
      <c r="WQZ2" s="870"/>
      <c r="WRA2" s="870"/>
      <c r="WRB2" s="870"/>
      <c r="WRC2" s="870"/>
      <c r="WRD2" s="870"/>
      <c r="WRE2" s="870"/>
      <c r="WRF2" s="870"/>
      <c r="WRG2" s="870"/>
      <c r="WRH2" s="870"/>
      <c r="WRI2" s="870"/>
      <c r="WRJ2" s="870"/>
      <c r="WRK2" s="870"/>
      <c r="WRL2" s="870"/>
      <c r="WRM2" s="870"/>
      <c r="WRN2" s="870"/>
      <c r="WRO2" s="870"/>
      <c r="WRP2" s="870"/>
      <c r="WRQ2" s="870"/>
      <c r="WRR2" s="870"/>
      <c r="WRS2" s="870"/>
      <c r="WRT2" s="870"/>
      <c r="WRU2" s="870"/>
      <c r="WRV2" s="870"/>
      <c r="WRW2" s="870"/>
      <c r="WRX2" s="870"/>
      <c r="WRY2" s="870"/>
      <c r="WRZ2" s="870"/>
      <c r="WSA2" s="870"/>
      <c r="WSB2" s="870"/>
      <c r="WSC2" s="870"/>
      <c r="WSD2" s="870"/>
      <c r="WSE2" s="870"/>
      <c r="WSF2" s="870"/>
      <c r="WSG2" s="870"/>
      <c r="WSH2" s="870"/>
      <c r="WSI2" s="870"/>
      <c r="WSJ2" s="870"/>
      <c r="WSK2" s="870"/>
      <c r="WSL2" s="870"/>
      <c r="WSM2" s="870"/>
      <c r="WSN2" s="870"/>
      <c r="WSO2" s="870"/>
      <c r="WSP2" s="870"/>
      <c r="WSQ2" s="870"/>
      <c r="WSR2" s="870"/>
      <c r="WSS2" s="870"/>
      <c r="WST2" s="870"/>
      <c r="WSU2" s="870"/>
      <c r="WSV2" s="870"/>
      <c r="WSW2" s="870"/>
      <c r="WSX2" s="870"/>
      <c r="WSY2" s="870"/>
      <c r="WSZ2" s="870"/>
      <c r="WTA2" s="870"/>
      <c r="WTB2" s="870"/>
      <c r="WTC2" s="870"/>
      <c r="WTD2" s="870"/>
      <c r="WTE2" s="870"/>
      <c r="WTF2" s="870"/>
      <c r="WTG2" s="870"/>
      <c r="WTH2" s="870"/>
      <c r="WTI2" s="870"/>
      <c r="WTJ2" s="870"/>
      <c r="WTK2" s="870"/>
      <c r="WTL2" s="870"/>
      <c r="WTM2" s="870"/>
      <c r="WTN2" s="870"/>
      <c r="WTO2" s="870"/>
      <c r="WTP2" s="870"/>
      <c r="WTQ2" s="870"/>
      <c r="WTR2" s="870"/>
      <c r="WTS2" s="870"/>
      <c r="WTT2" s="870"/>
      <c r="WTU2" s="870"/>
      <c r="WTV2" s="870"/>
      <c r="WTW2" s="870"/>
      <c r="WTX2" s="870"/>
      <c r="WTY2" s="870"/>
      <c r="WTZ2" s="870"/>
      <c r="WUA2" s="870"/>
      <c r="WUB2" s="870"/>
      <c r="WUC2" s="870"/>
      <c r="WUD2" s="870"/>
      <c r="WUE2" s="870"/>
      <c r="WUF2" s="870"/>
      <c r="WUG2" s="870"/>
      <c r="WUH2" s="870"/>
      <c r="WUI2" s="870"/>
      <c r="WUJ2" s="870"/>
      <c r="WUK2" s="870"/>
      <c r="WUL2" s="870"/>
      <c r="WUM2" s="870"/>
      <c r="WUN2" s="870"/>
      <c r="WUO2" s="870"/>
      <c r="WUP2" s="870"/>
      <c r="WUQ2" s="870"/>
      <c r="WUR2" s="870"/>
      <c r="WUS2" s="870"/>
      <c r="WUT2" s="870"/>
      <c r="WUU2" s="870"/>
      <c r="WUV2" s="870"/>
      <c r="WUW2" s="870"/>
      <c r="WUX2" s="870"/>
      <c r="WUY2" s="870"/>
      <c r="WUZ2" s="870"/>
      <c r="WVA2" s="870"/>
      <c r="WVB2" s="870"/>
      <c r="WVC2" s="870"/>
      <c r="WVD2" s="870"/>
      <c r="WVE2" s="870"/>
      <c r="WVF2" s="870"/>
      <c r="WVG2" s="870"/>
      <c r="WVH2" s="870"/>
      <c r="WVI2" s="870"/>
      <c r="WVJ2" s="870"/>
      <c r="WVK2" s="870"/>
      <c r="WVL2" s="870"/>
      <c r="WVM2" s="870"/>
      <c r="WVN2" s="870"/>
      <c r="WVO2" s="870"/>
      <c r="WVP2" s="870"/>
      <c r="WVQ2" s="870"/>
      <c r="WVR2" s="870"/>
      <c r="WVS2" s="870"/>
      <c r="WVT2" s="870"/>
      <c r="WVU2" s="870"/>
      <c r="WVV2" s="870"/>
      <c r="WVW2" s="870"/>
      <c r="WVX2" s="870"/>
      <c r="WVY2" s="870"/>
      <c r="WVZ2" s="870"/>
      <c r="WWA2" s="870"/>
      <c r="WWB2" s="870"/>
      <c r="WWC2" s="870"/>
      <c r="WWD2" s="870"/>
      <c r="WWE2" s="870"/>
      <c r="WWF2" s="870"/>
      <c r="WWG2" s="870"/>
      <c r="WWH2" s="870"/>
      <c r="WWI2" s="870"/>
      <c r="WWJ2" s="870"/>
      <c r="WWK2" s="870"/>
      <c r="WWL2" s="870"/>
      <c r="WWM2" s="870"/>
      <c r="WWN2" s="870"/>
      <c r="WWO2" s="870"/>
      <c r="WWP2" s="870"/>
      <c r="WWQ2" s="870"/>
      <c r="WWR2" s="870"/>
      <c r="WWS2" s="870"/>
      <c r="WWT2" s="870"/>
      <c r="WWU2" s="870"/>
      <c r="WWV2" s="870"/>
      <c r="WWW2" s="870"/>
      <c r="WWX2" s="870"/>
      <c r="WWY2" s="870"/>
      <c r="WWZ2" s="870"/>
      <c r="WXA2" s="870"/>
      <c r="WXB2" s="870"/>
      <c r="WXC2" s="870"/>
      <c r="WXD2" s="870"/>
      <c r="WXE2" s="870"/>
      <c r="WXF2" s="870"/>
      <c r="WXG2" s="870"/>
      <c r="WXH2" s="870"/>
      <c r="WXI2" s="870"/>
      <c r="WXJ2" s="870"/>
      <c r="WXK2" s="870"/>
      <c r="WXL2" s="870"/>
      <c r="WXM2" s="870"/>
      <c r="WXN2" s="870"/>
      <c r="WXO2" s="870"/>
      <c r="WXP2" s="870"/>
      <c r="WXQ2" s="870"/>
      <c r="WXR2" s="870"/>
      <c r="WXS2" s="870"/>
      <c r="WXT2" s="870"/>
      <c r="WXU2" s="870"/>
      <c r="WXV2" s="870"/>
      <c r="WXW2" s="870"/>
      <c r="WXX2" s="870"/>
      <c r="WXY2" s="870"/>
      <c r="WXZ2" s="870"/>
      <c r="WYA2" s="870"/>
      <c r="WYB2" s="870"/>
      <c r="WYC2" s="870"/>
      <c r="WYD2" s="870"/>
      <c r="WYE2" s="870"/>
      <c r="WYF2" s="870"/>
      <c r="WYG2" s="870"/>
      <c r="WYH2" s="870"/>
      <c r="WYI2" s="870"/>
      <c r="WYJ2" s="870"/>
      <c r="WYK2" s="870"/>
      <c r="WYL2" s="870"/>
      <c r="WYM2" s="870"/>
      <c r="WYN2" s="870"/>
      <c r="WYO2" s="870"/>
      <c r="WYP2" s="870"/>
      <c r="WYQ2" s="870"/>
      <c r="WYR2" s="870"/>
      <c r="WYS2" s="870"/>
      <c r="WYT2" s="870"/>
      <c r="WYU2" s="870"/>
      <c r="WYV2" s="870"/>
      <c r="WYW2" s="870"/>
      <c r="WYX2" s="870"/>
      <c r="WYY2" s="870"/>
      <c r="WYZ2" s="870"/>
      <c r="WZA2" s="870"/>
      <c r="WZB2" s="870"/>
      <c r="WZC2" s="870"/>
      <c r="WZD2" s="870"/>
      <c r="WZE2" s="870"/>
      <c r="WZF2" s="870"/>
      <c r="WZG2" s="870"/>
      <c r="WZH2" s="870"/>
      <c r="WZI2" s="870"/>
      <c r="WZJ2" s="870"/>
      <c r="WZK2" s="870"/>
      <c r="WZL2" s="870"/>
      <c r="WZM2" s="870"/>
      <c r="WZN2" s="870"/>
      <c r="WZO2" s="870"/>
      <c r="WZP2" s="870"/>
      <c r="WZQ2" s="870"/>
      <c r="WZR2" s="870"/>
      <c r="WZS2" s="870"/>
      <c r="WZT2" s="870"/>
      <c r="WZU2" s="870"/>
      <c r="WZV2" s="870"/>
      <c r="WZW2" s="870"/>
      <c r="WZX2" s="870"/>
      <c r="WZY2" s="870"/>
      <c r="WZZ2" s="870"/>
      <c r="XAA2" s="870"/>
      <c r="XAB2" s="870"/>
      <c r="XAC2" s="870"/>
      <c r="XAD2" s="870"/>
      <c r="XAE2" s="870"/>
      <c r="XAF2" s="870"/>
      <c r="XAG2" s="870"/>
      <c r="XAH2" s="870"/>
      <c r="XAI2" s="870"/>
      <c r="XAJ2" s="870"/>
      <c r="XAK2" s="870"/>
      <c r="XAL2" s="870"/>
      <c r="XAM2" s="870"/>
      <c r="XAN2" s="870"/>
      <c r="XAO2" s="870"/>
      <c r="XAP2" s="870"/>
      <c r="XAQ2" s="870"/>
      <c r="XAR2" s="870"/>
      <c r="XAS2" s="870"/>
      <c r="XAT2" s="870"/>
      <c r="XAU2" s="870"/>
      <c r="XAV2" s="870"/>
      <c r="XAW2" s="870"/>
      <c r="XAX2" s="870"/>
      <c r="XAY2" s="870"/>
      <c r="XAZ2" s="870"/>
      <c r="XBA2" s="870"/>
      <c r="XBB2" s="870"/>
      <c r="XBC2" s="870"/>
      <c r="XBD2" s="870"/>
      <c r="XBE2" s="870"/>
      <c r="XBF2" s="870"/>
      <c r="XBG2" s="870"/>
      <c r="XBH2" s="870"/>
      <c r="XBI2" s="870"/>
      <c r="XBJ2" s="870"/>
      <c r="XBK2" s="870"/>
      <c r="XBL2" s="870"/>
      <c r="XBM2" s="870"/>
      <c r="XBN2" s="870"/>
      <c r="XBO2" s="870"/>
      <c r="XBP2" s="870"/>
      <c r="XBQ2" s="870"/>
      <c r="XBR2" s="870"/>
      <c r="XBS2" s="870"/>
      <c r="XBT2" s="870"/>
      <c r="XBU2" s="870"/>
      <c r="XBV2" s="870"/>
      <c r="XBW2" s="870"/>
      <c r="XBX2" s="870"/>
      <c r="XBY2" s="870"/>
      <c r="XBZ2" s="870"/>
      <c r="XCA2" s="870"/>
      <c r="XCB2" s="870"/>
      <c r="XCC2" s="870"/>
      <c r="XCD2" s="870"/>
      <c r="XCE2" s="870"/>
      <c r="XCF2" s="870"/>
      <c r="XCG2" s="870"/>
      <c r="XCH2" s="870"/>
      <c r="XCI2" s="870"/>
      <c r="XCJ2" s="870"/>
      <c r="XCK2" s="870"/>
      <c r="XCL2" s="870"/>
      <c r="XCM2" s="870"/>
      <c r="XCN2" s="870"/>
      <c r="XCO2" s="870"/>
      <c r="XCP2" s="870"/>
      <c r="XCQ2" s="870"/>
      <c r="XCR2" s="870"/>
      <c r="XCS2" s="870"/>
      <c r="XCT2" s="870"/>
      <c r="XCU2" s="870"/>
      <c r="XCV2" s="870"/>
      <c r="XCW2" s="870"/>
      <c r="XCX2" s="870"/>
      <c r="XCY2" s="870"/>
      <c r="XCZ2" s="870"/>
      <c r="XDA2" s="870"/>
      <c r="XDB2" s="870"/>
      <c r="XDC2" s="870"/>
      <c r="XDD2" s="870"/>
      <c r="XDE2" s="870"/>
      <c r="XDF2" s="870"/>
      <c r="XDG2" s="870"/>
      <c r="XDH2" s="870"/>
      <c r="XDI2" s="870"/>
      <c r="XDJ2" s="870"/>
      <c r="XDK2" s="870"/>
      <c r="XDL2" s="870"/>
      <c r="XDM2" s="870"/>
      <c r="XDN2" s="870"/>
      <c r="XDO2" s="870"/>
      <c r="XDP2" s="870"/>
      <c r="XDQ2" s="870"/>
      <c r="XDR2" s="870"/>
      <c r="XDS2" s="870"/>
      <c r="XDT2" s="870"/>
      <c r="XDU2" s="870"/>
      <c r="XDV2" s="870"/>
      <c r="XDW2" s="870"/>
      <c r="XDX2" s="870"/>
      <c r="XDY2" s="870"/>
      <c r="XDZ2" s="870"/>
      <c r="XEA2" s="870"/>
      <c r="XEB2" s="870"/>
      <c r="XEC2" s="870"/>
      <c r="XED2" s="870"/>
      <c r="XEE2" s="870"/>
      <c r="XEF2" s="870"/>
      <c r="XEG2" s="870"/>
      <c r="XEH2" s="870"/>
      <c r="XEI2" s="870"/>
      <c r="XEJ2" s="870"/>
      <c r="XEK2" s="870"/>
      <c r="XEL2" s="870"/>
      <c r="XEM2" s="870"/>
      <c r="XEN2" s="870"/>
      <c r="XEO2" s="870"/>
      <c r="XEP2" s="870"/>
      <c r="XEQ2" s="870"/>
      <c r="XER2" s="870"/>
      <c r="XES2" s="870"/>
      <c r="XET2" s="870"/>
      <c r="XEU2" s="870"/>
      <c r="XEV2" s="870"/>
      <c r="XEW2" s="870"/>
      <c r="XEX2" s="870"/>
      <c r="XEY2" s="870"/>
      <c r="XEZ2" s="870"/>
      <c r="XFA2" s="870"/>
      <c r="XFB2" s="870"/>
      <c r="XFC2" s="870"/>
      <c r="XFD2" s="66"/>
    </row>
    <row r="3" spans="1:16384" ht="14.85" customHeight="1">
      <c r="A3" s="10"/>
      <c r="B3" s="10"/>
      <c r="C3" s="10"/>
      <c r="D3" s="10"/>
    </row>
    <row r="4" spans="1:16384" ht="14.85" customHeight="1">
      <c r="A4" s="147" t="s">
        <v>947</v>
      </c>
      <c r="B4" s="148"/>
      <c r="C4" s="148"/>
      <c r="D4" s="148"/>
    </row>
    <row r="5" spans="1:16384" ht="66.75" customHeight="1">
      <c r="A5" s="47"/>
      <c r="B5" s="47"/>
      <c r="C5" s="47" t="s">
        <v>370</v>
      </c>
      <c r="D5" s="47" t="s">
        <v>941</v>
      </c>
    </row>
    <row r="6" spans="1:16384" ht="14.85" customHeight="1">
      <c r="A6" s="106" t="s">
        <v>371</v>
      </c>
      <c r="B6" s="106"/>
      <c r="C6" s="80"/>
      <c r="D6" s="81"/>
    </row>
    <row r="7" spans="1:16384" ht="14.85" customHeight="1">
      <c r="A7" s="106" t="s">
        <v>123</v>
      </c>
      <c r="B7" s="149"/>
      <c r="C7" s="80"/>
      <c r="D7" s="81"/>
    </row>
    <row r="8" spans="1:16384" ht="12.75">
      <c r="A8" s="122" t="s">
        <v>372</v>
      </c>
      <c r="B8" s="123"/>
      <c r="C8" s="59">
        <v>148.30000000000001</v>
      </c>
      <c r="D8" s="60">
        <v>114</v>
      </c>
    </row>
    <row r="9" spans="1:16384" ht="12.75">
      <c r="A9" s="122" t="s">
        <v>373</v>
      </c>
      <c r="B9" s="123"/>
      <c r="C9" s="59">
        <v>2810.9</v>
      </c>
      <c r="D9" s="60">
        <v>2617.9</v>
      </c>
    </row>
    <row r="10" spans="1:16384" ht="12.75">
      <c r="A10" s="122" t="s">
        <v>374</v>
      </c>
      <c r="B10" s="123"/>
      <c r="C10" s="59">
        <v>48.6</v>
      </c>
      <c r="D10" s="60">
        <v>57.5</v>
      </c>
    </row>
    <row r="11" spans="1:16384" ht="12.75">
      <c r="A11" s="122" t="s">
        <v>375</v>
      </c>
      <c r="B11" s="123"/>
      <c r="C11" s="59">
        <v>125.8</v>
      </c>
      <c r="D11" s="60">
        <v>15.8</v>
      </c>
    </row>
    <row r="12" spans="1:16384" ht="12.75">
      <c r="A12" s="122" t="s">
        <v>376</v>
      </c>
      <c r="B12" s="123"/>
      <c r="C12" s="59">
        <v>5.5</v>
      </c>
      <c r="D12" s="60">
        <v>4.5</v>
      </c>
    </row>
    <row r="13" spans="1:16384" ht="12.75">
      <c r="A13" s="122" t="s">
        <v>377</v>
      </c>
      <c r="B13" s="123"/>
      <c r="C13" s="59">
        <v>28.9</v>
      </c>
      <c r="D13" s="60">
        <v>96.1</v>
      </c>
    </row>
    <row r="14" spans="1:16384" ht="12.75">
      <c r="A14" s="122" t="s">
        <v>378</v>
      </c>
      <c r="B14" s="123"/>
      <c r="C14" s="59">
        <v>25.6</v>
      </c>
      <c r="D14" s="60">
        <v>30.1</v>
      </c>
      <c r="F14" s="670"/>
    </row>
    <row r="15" spans="1:16384" ht="12.75">
      <c r="A15" s="122" t="s">
        <v>379</v>
      </c>
      <c r="B15" s="123"/>
      <c r="C15" s="59">
        <v>24.8</v>
      </c>
      <c r="D15" s="60">
        <v>3.7</v>
      </c>
    </row>
    <row r="16" spans="1:16384" ht="13.5" thickBot="1">
      <c r="A16" s="845" t="s">
        <v>380</v>
      </c>
      <c r="B16" s="130"/>
      <c r="C16" s="430">
        <v>31.1</v>
      </c>
      <c r="D16" s="431">
        <v>14.1</v>
      </c>
    </row>
    <row r="17" spans="1:7" ht="13.5" thickBot="1">
      <c r="A17" s="846" t="s">
        <v>381</v>
      </c>
      <c r="B17" s="847"/>
      <c r="C17" s="848">
        <v>3249.5</v>
      </c>
      <c r="D17" s="849">
        <v>2953.7</v>
      </c>
    </row>
    <row r="18" spans="1:7" ht="12.75">
      <c r="A18" s="106" t="s">
        <v>124</v>
      </c>
      <c r="B18" s="833"/>
      <c r="C18" s="80"/>
      <c r="D18" s="81"/>
    </row>
    <row r="19" spans="1:7" ht="12.75">
      <c r="A19" s="122" t="s">
        <v>382</v>
      </c>
      <c r="B19" s="123"/>
      <c r="C19" s="59">
        <v>570.4</v>
      </c>
      <c r="D19" s="60">
        <v>185.6</v>
      </c>
    </row>
    <row r="20" spans="1:7" ht="25.5">
      <c r="A20" s="122" t="s">
        <v>383</v>
      </c>
      <c r="B20" s="123"/>
      <c r="C20" s="59">
        <v>95.8</v>
      </c>
      <c r="D20" s="60">
        <v>68.5</v>
      </c>
    </row>
    <row r="21" spans="1:7" ht="12.75">
      <c r="A21" s="122" t="s">
        <v>384</v>
      </c>
      <c r="B21" s="123"/>
      <c r="C21" s="59">
        <v>424.4</v>
      </c>
      <c r="D21" s="60">
        <v>274.89999999999998</v>
      </c>
    </row>
    <row r="22" spans="1:7" ht="12.75">
      <c r="A22" s="122" t="s">
        <v>385</v>
      </c>
      <c r="B22" s="123"/>
      <c r="C22" s="59">
        <v>179.7</v>
      </c>
      <c r="D22" s="60">
        <v>292.5</v>
      </c>
      <c r="G22" s="670"/>
    </row>
    <row r="23" spans="1:7" ht="12.75">
      <c r="A23" s="122" t="s">
        <v>386</v>
      </c>
      <c r="B23" s="123"/>
      <c r="C23" s="59">
        <v>56.9</v>
      </c>
      <c r="D23" s="60">
        <v>33.299999999999997</v>
      </c>
    </row>
    <row r="24" spans="1:7" ht="12.75">
      <c r="A24" s="122" t="s">
        <v>387</v>
      </c>
      <c r="B24" s="123"/>
      <c r="C24" s="59">
        <v>0.4</v>
      </c>
      <c r="D24" s="60">
        <v>0.1</v>
      </c>
    </row>
    <row r="25" spans="1:7" ht="12.75">
      <c r="A25" s="122" t="s">
        <v>149</v>
      </c>
      <c r="B25" s="123"/>
      <c r="C25" s="59">
        <v>694.1</v>
      </c>
      <c r="D25" s="60">
        <v>449.1</v>
      </c>
    </row>
    <row r="26" spans="1:7" ht="13.5" thickBot="1">
      <c r="A26" s="845" t="s">
        <v>388</v>
      </c>
      <c r="B26" s="850"/>
      <c r="C26" s="430">
        <v>0.4</v>
      </c>
      <c r="D26" s="431">
        <v>0.4</v>
      </c>
    </row>
    <row r="27" spans="1:7" ht="13.5" thickBot="1">
      <c r="A27" s="846" t="s">
        <v>389</v>
      </c>
      <c r="B27" s="847"/>
      <c r="C27" s="848">
        <v>2022.1</v>
      </c>
      <c r="D27" s="849">
        <v>1304.4000000000001</v>
      </c>
    </row>
    <row r="28" spans="1:7" ht="13.5" thickBot="1">
      <c r="A28" s="846" t="s">
        <v>942</v>
      </c>
      <c r="B28" s="847"/>
      <c r="C28" s="848">
        <v>5271.6</v>
      </c>
      <c r="D28" s="849">
        <v>4258.1000000000004</v>
      </c>
    </row>
    <row r="29" spans="1:7" ht="12.75">
      <c r="A29" s="106" t="s">
        <v>943</v>
      </c>
      <c r="B29" s="833"/>
      <c r="C29" s="80"/>
      <c r="D29" s="81"/>
    </row>
    <row r="30" spans="1:7" ht="12.75">
      <c r="A30" s="106" t="s">
        <v>66</v>
      </c>
      <c r="B30" s="123"/>
      <c r="C30" s="80"/>
      <c r="D30" s="81"/>
    </row>
    <row r="31" spans="1:7" ht="12.75">
      <c r="A31" s="122" t="s">
        <v>390</v>
      </c>
      <c r="B31" s="123"/>
      <c r="C31" s="59">
        <v>1616.4</v>
      </c>
      <c r="D31" s="60">
        <v>1658.8</v>
      </c>
    </row>
    <row r="32" spans="1:7" ht="12.75">
      <c r="A32" s="122" t="s">
        <v>391</v>
      </c>
      <c r="B32" s="123"/>
      <c r="C32" s="59" t="s">
        <v>140</v>
      </c>
      <c r="D32" s="60">
        <v>-23</v>
      </c>
    </row>
    <row r="33" spans="1:4" ht="12.75">
      <c r="A33" s="122" t="s">
        <v>392</v>
      </c>
      <c r="B33" s="123"/>
      <c r="C33" s="59">
        <v>344.9</v>
      </c>
      <c r="D33" s="60">
        <v>248.8</v>
      </c>
    </row>
    <row r="34" spans="1:4" ht="12.75">
      <c r="A34" s="122" t="s">
        <v>393</v>
      </c>
      <c r="B34" s="149"/>
      <c r="C34" s="59">
        <v>164.3</v>
      </c>
      <c r="D34" s="60">
        <v>-28.7</v>
      </c>
    </row>
    <row r="35" spans="1:4" ht="25.5">
      <c r="A35" s="106" t="s">
        <v>944</v>
      </c>
      <c r="B35" s="123"/>
      <c r="C35" s="80">
        <v>2125.6</v>
      </c>
      <c r="D35" s="81">
        <v>1855.9</v>
      </c>
    </row>
    <row r="36" spans="1:4" ht="13.5" thickBot="1">
      <c r="A36" s="126" t="s">
        <v>394</v>
      </c>
      <c r="B36" s="834"/>
      <c r="C36" s="831" t="s">
        <v>140</v>
      </c>
      <c r="D36" s="832" t="s">
        <v>140</v>
      </c>
    </row>
    <row r="37" spans="1:4" ht="13.5" thickBot="1">
      <c r="A37" s="379" t="s">
        <v>395</v>
      </c>
      <c r="B37" s="847"/>
      <c r="C37" s="848">
        <v>2125.6</v>
      </c>
      <c r="D37" s="851">
        <v>1855.9</v>
      </c>
    </row>
    <row r="38" spans="1:4" ht="12.75">
      <c r="A38" s="106" t="s">
        <v>396</v>
      </c>
      <c r="B38" s="833"/>
      <c r="C38" s="80"/>
      <c r="D38" s="81"/>
    </row>
    <row r="39" spans="1:4" ht="12.75">
      <c r="A39" s="106" t="s">
        <v>127</v>
      </c>
      <c r="B39" s="123"/>
      <c r="C39" s="80"/>
      <c r="D39" s="81"/>
    </row>
    <row r="40" spans="1:4" ht="12.75">
      <c r="A40" s="122" t="s">
        <v>397</v>
      </c>
      <c r="B40" s="123"/>
      <c r="C40" s="59">
        <v>1423.3</v>
      </c>
      <c r="D40" s="60">
        <v>1118.0999999999999</v>
      </c>
    </row>
    <row r="41" spans="1:4" ht="12.75">
      <c r="A41" s="122" t="s">
        <v>398</v>
      </c>
      <c r="B41" s="123"/>
      <c r="C41" s="59">
        <v>45.1</v>
      </c>
      <c r="D41" s="60">
        <v>46.3</v>
      </c>
    </row>
    <row r="42" spans="1:4" ht="12.75">
      <c r="A42" s="122" t="s">
        <v>399</v>
      </c>
      <c r="B42" s="123"/>
      <c r="C42" s="59">
        <v>296.8</v>
      </c>
      <c r="D42" s="60">
        <v>279.10000000000002</v>
      </c>
    </row>
    <row r="43" spans="1:4" ht="12.75">
      <c r="A43" s="122" t="s">
        <v>400</v>
      </c>
      <c r="B43" s="123"/>
      <c r="C43" s="59">
        <v>55.2</v>
      </c>
      <c r="D43" s="60">
        <v>47.2</v>
      </c>
    </row>
    <row r="44" spans="1:4" ht="12.75">
      <c r="A44" s="122" t="s">
        <v>401</v>
      </c>
      <c r="B44" s="123"/>
      <c r="C44" s="59">
        <v>17.600000000000001</v>
      </c>
      <c r="D44" s="60">
        <v>30.1</v>
      </c>
    </row>
    <row r="45" spans="1:4" ht="12.75">
      <c r="A45" s="122" t="s">
        <v>402</v>
      </c>
      <c r="B45" s="123"/>
      <c r="C45" s="59">
        <v>205.5</v>
      </c>
      <c r="D45" s="60">
        <v>183.6</v>
      </c>
    </row>
    <row r="46" spans="1:4" ht="13.5" thickBot="1">
      <c r="A46" s="845" t="s">
        <v>403</v>
      </c>
      <c r="B46" s="850"/>
      <c r="C46" s="430">
        <v>20.7</v>
      </c>
      <c r="D46" s="431">
        <v>0.4</v>
      </c>
    </row>
    <row r="47" spans="1:4" ht="13.5" thickBot="1">
      <c r="A47" s="89" t="s">
        <v>404</v>
      </c>
      <c r="B47" s="847"/>
      <c r="C47" s="848">
        <v>2064.1999999999998</v>
      </c>
      <c r="D47" s="849">
        <v>1704.8</v>
      </c>
    </row>
    <row r="48" spans="1:4" ht="12.75">
      <c r="A48" s="106" t="s">
        <v>128</v>
      </c>
      <c r="B48" s="833"/>
      <c r="C48" s="80"/>
      <c r="D48" s="81"/>
    </row>
    <row r="49" spans="1:7" ht="12.75">
      <c r="A49" s="122" t="s">
        <v>405</v>
      </c>
      <c r="B49" s="123"/>
      <c r="C49" s="59">
        <v>209</v>
      </c>
      <c r="D49" s="60">
        <v>237.3</v>
      </c>
    </row>
    <row r="50" spans="1:7" ht="12.75">
      <c r="A50" s="122" t="s">
        <v>159</v>
      </c>
      <c r="B50" s="123"/>
      <c r="C50" s="59">
        <v>3.6</v>
      </c>
      <c r="D50" s="60">
        <v>4.7</v>
      </c>
    </row>
    <row r="51" spans="1:7" ht="12.75">
      <c r="A51" s="122" t="s">
        <v>406</v>
      </c>
      <c r="B51" s="123"/>
      <c r="C51" s="59">
        <v>177.2</v>
      </c>
      <c r="D51" s="60">
        <v>100.2</v>
      </c>
    </row>
    <row r="52" spans="1:7" ht="12.75">
      <c r="A52" s="122" t="s">
        <v>407</v>
      </c>
      <c r="B52" s="123"/>
      <c r="C52" s="59">
        <v>61.6</v>
      </c>
      <c r="D52" s="60">
        <v>57.5</v>
      </c>
    </row>
    <row r="53" spans="1:7" ht="12.75">
      <c r="A53" s="122" t="s">
        <v>408</v>
      </c>
      <c r="B53" s="123"/>
      <c r="C53" s="59">
        <v>53.4</v>
      </c>
      <c r="D53" s="60">
        <v>11.6</v>
      </c>
      <c r="G53" s="670"/>
    </row>
    <row r="54" spans="1:7" ht="12.75">
      <c r="A54" s="122" t="s">
        <v>401</v>
      </c>
      <c r="B54" s="123"/>
      <c r="C54" s="59">
        <v>38</v>
      </c>
      <c r="D54" s="60">
        <v>41.6</v>
      </c>
    </row>
    <row r="55" spans="1:7" ht="12.75">
      <c r="A55" s="122" t="s">
        <v>402</v>
      </c>
      <c r="B55" s="123"/>
      <c r="C55" s="59">
        <v>114.8</v>
      </c>
      <c r="D55" s="60">
        <v>18</v>
      </c>
      <c r="F55" s="670"/>
    </row>
    <row r="56" spans="1:7" ht="26.25" thickBot="1">
      <c r="A56" s="845" t="s">
        <v>409</v>
      </c>
      <c r="B56" s="130"/>
      <c r="C56" s="430">
        <v>424.2</v>
      </c>
      <c r="D56" s="431">
        <v>226.5</v>
      </c>
      <c r="G56" s="670"/>
    </row>
    <row r="57" spans="1:7" ht="13.5" thickBot="1">
      <c r="A57" s="89" t="s">
        <v>410</v>
      </c>
      <c r="B57" s="847"/>
      <c r="C57" s="848">
        <v>1081.8</v>
      </c>
      <c r="D57" s="849">
        <v>697.4</v>
      </c>
    </row>
    <row r="58" spans="1:7" ht="13.5" thickBot="1">
      <c r="A58" s="846" t="s">
        <v>126</v>
      </c>
      <c r="B58" s="847"/>
      <c r="C58" s="848">
        <v>3146</v>
      </c>
      <c r="D58" s="849">
        <v>2402.1999999999998</v>
      </c>
    </row>
    <row r="59" spans="1:7" ht="14.85" customHeight="1" thickBot="1">
      <c r="A59" s="89" t="s">
        <v>945</v>
      </c>
      <c r="B59" s="847"/>
      <c r="C59" s="848">
        <v>5271.6</v>
      </c>
      <c r="D59" s="849">
        <v>4258.1000000000004</v>
      </c>
    </row>
    <row r="60" spans="1:7" ht="14.85" customHeight="1">
      <c r="A60" s="835" t="s">
        <v>946</v>
      </c>
      <c r="B60" s="8"/>
      <c r="C60" s="8"/>
      <c r="D60" s="8"/>
    </row>
    <row r="61" spans="1:7" ht="14.85" customHeight="1">
      <c r="A61" s="32"/>
      <c r="B61" s="8"/>
      <c r="C61" s="8"/>
      <c r="D61" s="8"/>
    </row>
    <row r="62" spans="1:7" ht="14.85" customHeight="1">
      <c r="A62" s="32"/>
      <c r="B62" s="8"/>
      <c r="C62" s="8"/>
      <c r="D62" s="8"/>
    </row>
    <row r="63" spans="1:7" ht="14.85" customHeight="1">
      <c r="A63" s="32"/>
      <c r="B63" s="8"/>
      <c r="C63" s="8"/>
      <c r="D63" s="8"/>
    </row>
    <row r="64" spans="1:7" ht="14.85" customHeight="1">
      <c r="A64" s="32"/>
      <c r="B64" s="8"/>
      <c r="C64" s="8"/>
      <c r="D64" s="8"/>
    </row>
    <row r="65" spans="1:4" ht="14.85" customHeight="1">
      <c r="A65" s="32"/>
      <c r="B65" s="8"/>
      <c r="C65" s="8"/>
      <c r="D65" s="8"/>
    </row>
    <row r="66" spans="1:4" ht="14.85" customHeight="1">
      <c r="A66" s="32"/>
      <c r="B66" s="8"/>
      <c r="C66" s="8"/>
      <c r="D66" s="8"/>
    </row>
    <row r="67" spans="1:4" ht="14.85" customHeight="1">
      <c r="A67" s="32"/>
      <c r="B67" s="8"/>
      <c r="C67" s="8"/>
      <c r="D67" s="8"/>
    </row>
    <row r="68" spans="1:4" ht="14.85" customHeight="1">
      <c r="A68" s="32"/>
      <c r="B68" s="8"/>
      <c r="C68" s="8"/>
      <c r="D68" s="8"/>
    </row>
    <row r="69" spans="1:4" ht="14.85" customHeight="1">
      <c r="A69" s="32"/>
      <c r="B69" s="8"/>
      <c r="C69" s="8"/>
      <c r="D69" s="8"/>
    </row>
    <row r="70" spans="1:4" ht="14.85" customHeight="1">
      <c r="A70" s="32"/>
      <c r="B70" s="8"/>
      <c r="C70" s="8"/>
      <c r="D70" s="8"/>
    </row>
    <row r="71" spans="1:4" ht="14.85" customHeight="1">
      <c r="A71" s="26"/>
      <c r="B71" s="10"/>
      <c r="C71" s="10"/>
      <c r="D71" s="10"/>
    </row>
    <row r="72" spans="1:4" ht="14.85" customHeight="1">
      <c r="A72" s="26"/>
      <c r="B72" s="10"/>
      <c r="C72" s="10"/>
      <c r="D72" s="10"/>
    </row>
    <row r="73" spans="1:4" ht="14.85" customHeight="1">
      <c r="A73" s="26"/>
      <c r="B73" s="10"/>
      <c r="C73" s="10"/>
      <c r="D73" s="10"/>
    </row>
    <row r="74" spans="1:4" ht="14.85" customHeight="1">
      <c r="A74" s="26"/>
      <c r="B74" s="10"/>
      <c r="C74" s="10"/>
      <c r="D74" s="10"/>
    </row>
  </sheetData>
  <mergeCells count="5461">
    <mergeCell ref="AT2:AV2"/>
    <mergeCell ref="AW2:AY2"/>
    <mergeCell ref="AZ2:BB2"/>
    <mergeCell ref="BC2:BE2"/>
    <mergeCell ref="BF2:BH2"/>
    <mergeCell ref="AE2:AG2"/>
    <mergeCell ref="AH2:AJ2"/>
    <mergeCell ref="AK2:AM2"/>
    <mergeCell ref="AN2:AP2"/>
    <mergeCell ref="AQ2:AS2"/>
    <mergeCell ref="P2:R2"/>
    <mergeCell ref="S2:U2"/>
    <mergeCell ref="V2:X2"/>
    <mergeCell ref="Y2:AA2"/>
    <mergeCell ref="AB2:AD2"/>
    <mergeCell ref="A2:C2"/>
    <mergeCell ref="D2:F2"/>
    <mergeCell ref="G2:I2"/>
    <mergeCell ref="J2:L2"/>
    <mergeCell ref="M2:O2"/>
    <mergeCell ref="DB2:DD2"/>
    <mergeCell ref="DE2:DG2"/>
    <mergeCell ref="DH2:DJ2"/>
    <mergeCell ref="DK2:DM2"/>
    <mergeCell ref="DN2:DP2"/>
    <mergeCell ref="CM2:CO2"/>
    <mergeCell ref="CP2:CR2"/>
    <mergeCell ref="CS2:CU2"/>
    <mergeCell ref="CV2:CX2"/>
    <mergeCell ref="CY2:DA2"/>
    <mergeCell ref="BX2:BZ2"/>
    <mergeCell ref="CA2:CC2"/>
    <mergeCell ref="CD2:CF2"/>
    <mergeCell ref="CG2:CI2"/>
    <mergeCell ref="CJ2:CL2"/>
    <mergeCell ref="BI2:BK2"/>
    <mergeCell ref="BL2:BN2"/>
    <mergeCell ref="BO2:BQ2"/>
    <mergeCell ref="BR2:BT2"/>
    <mergeCell ref="BU2:BW2"/>
    <mergeCell ref="FJ2:FL2"/>
    <mergeCell ref="FM2:FO2"/>
    <mergeCell ref="FP2:FR2"/>
    <mergeCell ref="FS2:FU2"/>
    <mergeCell ref="FV2:FX2"/>
    <mergeCell ref="EU2:EW2"/>
    <mergeCell ref="EX2:EZ2"/>
    <mergeCell ref="FA2:FC2"/>
    <mergeCell ref="FD2:FF2"/>
    <mergeCell ref="FG2:FI2"/>
    <mergeCell ref="EF2:EH2"/>
    <mergeCell ref="EI2:EK2"/>
    <mergeCell ref="EL2:EN2"/>
    <mergeCell ref="EO2:EQ2"/>
    <mergeCell ref="ER2:ET2"/>
    <mergeCell ref="DQ2:DS2"/>
    <mergeCell ref="DT2:DV2"/>
    <mergeCell ref="DW2:DY2"/>
    <mergeCell ref="DZ2:EB2"/>
    <mergeCell ref="EC2:EE2"/>
    <mergeCell ref="HR2:HT2"/>
    <mergeCell ref="HU2:HW2"/>
    <mergeCell ref="HX2:HZ2"/>
    <mergeCell ref="IA2:IC2"/>
    <mergeCell ref="ID2:IF2"/>
    <mergeCell ref="HC2:HE2"/>
    <mergeCell ref="HF2:HH2"/>
    <mergeCell ref="HI2:HK2"/>
    <mergeCell ref="HL2:HN2"/>
    <mergeCell ref="HO2:HQ2"/>
    <mergeCell ref="GN2:GP2"/>
    <mergeCell ref="GQ2:GS2"/>
    <mergeCell ref="GT2:GV2"/>
    <mergeCell ref="GW2:GY2"/>
    <mergeCell ref="GZ2:HB2"/>
    <mergeCell ref="FY2:GA2"/>
    <mergeCell ref="GB2:GD2"/>
    <mergeCell ref="GE2:GG2"/>
    <mergeCell ref="GH2:GJ2"/>
    <mergeCell ref="GK2:GM2"/>
    <mergeCell ref="JZ2:KB2"/>
    <mergeCell ref="KC2:KE2"/>
    <mergeCell ref="KF2:KH2"/>
    <mergeCell ref="KI2:KK2"/>
    <mergeCell ref="KL2:KN2"/>
    <mergeCell ref="JK2:JM2"/>
    <mergeCell ref="JN2:JP2"/>
    <mergeCell ref="JQ2:JS2"/>
    <mergeCell ref="JT2:JV2"/>
    <mergeCell ref="JW2:JY2"/>
    <mergeCell ref="IV2:IX2"/>
    <mergeCell ref="IY2:JA2"/>
    <mergeCell ref="JB2:JD2"/>
    <mergeCell ref="JE2:JG2"/>
    <mergeCell ref="JH2:JJ2"/>
    <mergeCell ref="IG2:II2"/>
    <mergeCell ref="IJ2:IL2"/>
    <mergeCell ref="IM2:IO2"/>
    <mergeCell ref="IP2:IR2"/>
    <mergeCell ref="IS2:IU2"/>
    <mergeCell ref="MH2:MJ2"/>
    <mergeCell ref="MK2:MM2"/>
    <mergeCell ref="MN2:MP2"/>
    <mergeCell ref="MQ2:MS2"/>
    <mergeCell ref="MT2:MV2"/>
    <mergeCell ref="LS2:LU2"/>
    <mergeCell ref="LV2:LX2"/>
    <mergeCell ref="LY2:MA2"/>
    <mergeCell ref="MB2:MD2"/>
    <mergeCell ref="ME2:MG2"/>
    <mergeCell ref="LD2:LF2"/>
    <mergeCell ref="LG2:LI2"/>
    <mergeCell ref="LJ2:LL2"/>
    <mergeCell ref="LM2:LO2"/>
    <mergeCell ref="LP2:LR2"/>
    <mergeCell ref="KO2:KQ2"/>
    <mergeCell ref="KR2:KT2"/>
    <mergeCell ref="KU2:KW2"/>
    <mergeCell ref="KX2:KZ2"/>
    <mergeCell ref="LA2:LC2"/>
    <mergeCell ref="OP2:OR2"/>
    <mergeCell ref="OS2:OU2"/>
    <mergeCell ref="OV2:OX2"/>
    <mergeCell ref="OY2:PA2"/>
    <mergeCell ref="PB2:PD2"/>
    <mergeCell ref="OA2:OC2"/>
    <mergeCell ref="OD2:OF2"/>
    <mergeCell ref="OG2:OI2"/>
    <mergeCell ref="OJ2:OL2"/>
    <mergeCell ref="OM2:OO2"/>
    <mergeCell ref="NL2:NN2"/>
    <mergeCell ref="NO2:NQ2"/>
    <mergeCell ref="NR2:NT2"/>
    <mergeCell ref="NU2:NW2"/>
    <mergeCell ref="NX2:NZ2"/>
    <mergeCell ref="MW2:MY2"/>
    <mergeCell ref="MZ2:NB2"/>
    <mergeCell ref="NC2:NE2"/>
    <mergeCell ref="NF2:NH2"/>
    <mergeCell ref="NI2:NK2"/>
    <mergeCell ref="QX2:QZ2"/>
    <mergeCell ref="RA2:RC2"/>
    <mergeCell ref="RD2:RF2"/>
    <mergeCell ref="RG2:RI2"/>
    <mergeCell ref="RJ2:RL2"/>
    <mergeCell ref="QI2:QK2"/>
    <mergeCell ref="QL2:QN2"/>
    <mergeCell ref="QO2:QQ2"/>
    <mergeCell ref="QR2:QT2"/>
    <mergeCell ref="QU2:QW2"/>
    <mergeCell ref="PT2:PV2"/>
    <mergeCell ref="PW2:PY2"/>
    <mergeCell ref="PZ2:QB2"/>
    <mergeCell ref="QC2:QE2"/>
    <mergeCell ref="QF2:QH2"/>
    <mergeCell ref="PE2:PG2"/>
    <mergeCell ref="PH2:PJ2"/>
    <mergeCell ref="PK2:PM2"/>
    <mergeCell ref="PN2:PP2"/>
    <mergeCell ref="PQ2:PS2"/>
    <mergeCell ref="TF2:TH2"/>
    <mergeCell ref="TI2:TK2"/>
    <mergeCell ref="TL2:TN2"/>
    <mergeCell ref="TO2:TQ2"/>
    <mergeCell ref="TR2:TT2"/>
    <mergeCell ref="SQ2:SS2"/>
    <mergeCell ref="ST2:SV2"/>
    <mergeCell ref="SW2:SY2"/>
    <mergeCell ref="SZ2:TB2"/>
    <mergeCell ref="TC2:TE2"/>
    <mergeCell ref="SB2:SD2"/>
    <mergeCell ref="SE2:SG2"/>
    <mergeCell ref="SH2:SJ2"/>
    <mergeCell ref="SK2:SM2"/>
    <mergeCell ref="SN2:SP2"/>
    <mergeCell ref="RM2:RO2"/>
    <mergeCell ref="RP2:RR2"/>
    <mergeCell ref="RS2:RU2"/>
    <mergeCell ref="RV2:RX2"/>
    <mergeCell ref="RY2:SA2"/>
    <mergeCell ref="VN2:VP2"/>
    <mergeCell ref="VQ2:VS2"/>
    <mergeCell ref="VT2:VV2"/>
    <mergeCell ref="VW2:VY2"/>
    <mergeCell ref="VZ2:WB2"/>
    <mergeCell ref="UY2:VA2"/>
    <mergeCell ref="VB2:VD2"/>
    <mergeCell ref="VE2:VG2"/>
    <mergeCell ref="VH2:VJ2"/>
    <mergeCell ref="VK2:VM2"/>
    <mergeCell ref="UJ2:UL2"/>
    <mergeCell ref="UM2:UO2"/>
    <mergeCell ref="UP2:UR2"/>
    <mergeCell ref="US2:UU2"/>
    <mergeCell ref="UV2:UX2"/>
    <mergeCell ref="TU2:TW2"/>
    <mergeCell ref="TX2:TZ2"/>
    <mergeCell ref="UA2:UC2"/>
    <mergeCell ref="UD2:UF2"/>
    <mergeCell ref="UG2:UI2"/>
    <mergeCell ref="XV2:XX2"/>
    <mergeCell ref="XY2:YA2"/>
    <mergeCell ref="YB2:YD2"/>
    <mergeCell ref="YE2:YG2"/>
    <mergeCell ref="YH2:YJ2"/>
    <mergeCell ref="XG2:XI2"/>
    <mergeCell ref="XJ2:XL2"/>
    <mergeCell ref="XM2:XO2"/>
    <mergeCell ref="XP2:XR2"/>
    <mergeCell ref="XS2:XU2"/>
    <mergeCell ref="WR2:WT2"/>
    <mergeCell ref="WU2:WW2"/>
    <mergeCell ref="WX2:WZ2"/>
    <mergeCell ref="XA2:XC2"/>
    <mergeCell ref="XD2:XF2"/>
    <mergeCell ref="WC2:WE2"/>
    <mergeCell ref="WF2:WH2"/>
    <mergeCell ref="WI2:WK2"/>
    <mergeCell ref="WL2:WN2"/>
    <mergeCell ref="WO2:WQ2"/>
    <mergeCell ref="AAD2:AAF2"/>
    <mergeCell ref="AAG2:AAI2"/>
    <mergeCell ref="AAJ2:AAL2"/>
    <mergeCell ref="AAM2:AAO2"/>
    <mergeCell ref="AAP2:AAR2"/>
    <mergeCell ref="ZO2:ZQ2"/>
    <mergeCell ref="ZR2:ZT2"/>
    <mergeCell ref="ZU2:ZW2"/>
    <mergeCell ref="ZX2:ZZ2"/>
    <mergeCell ref="AAA2:AAC2"/>
    <mergeCell ref="YZ2:ZB2"/>
    <mergeCell ref="ZC2:ZE2"/>
    <mergeCell ref="ZF2:ZH2"/>
    <mergeCell ref="ZI2:ZK2"/>
    <mergeCell ref="ZL2:ZN2"/>
    <mergeCell ref="YK2:YM2"/>
    <mergeCell ref="YN2:YP2"/>
    <mergeCell ref="YQ2:YS2"/>
    <mergeCell ref="YT2:YV2"/>
    <mergeCell ref="YW2:YY2"/>
    <mergeCell ref="ACL2:ACN2"/>
    <mergeCell ref="ACO2:ACQ2"/>
    <mergeCell ref="ACR2:ACT2"/>
    <mergeCell ref="ACU2:ACW2"/>
    <mergeCell ref="ACX2:ACZ2"/>
    <mergeCell ref="ABW2:ABY2"/>
    <mergeCell ref="ABZ2:ACB2"/>
    <mergeCell ref="ACC2:ACE2"/>
    <mergeCell ref="ACF2:ACH2"/>
    <mergeCell ref="ACI2:ACK2"/>
    <mergeCell ref="ABH2:ABJ2"/>
    <mergeCell ref="ABK2:ABM2"/>
    <mergeCell ref="ABN2:ABP2"/>
    <mergeCell ref="ABQ2:ABS2"/>
    <mergeCell ref="ABT2:ABV2"/>
    <mergeCell ref="AAS2:AAU2"/>
    <mergeCell ref="AAV2:AAX2"/>
    <mergeCell ref="AAY2:ABA2"/>
    <mergeCell ref="ABB2:ABD2"/>
    <mergeCell ref="ABE2:ABG2"/>
    <mergeCell ref="AET2:AEV2"/>
    <mergeCell ref="AEW2:AEY2"/>
    <mergeCell ref="AEZ2:AFB2"/>
    <mergeCell ref="AFC2:AFE2"/>
    <mergeCell ref="AFF2:AFH2"/>
    <mergeCell ref="AEE2:AEG2"/>
    <mergeCell ref="AEH2:AEJ2"/>
    <mergeCell ref="AEK2:AEM2"/>
    <mergeCell ref="AEN2:AEP2"/>
    <mergeCell ref="AEQ2:AES2"/>
    <mergeCell ref="ADP2:ADR2"/>
    <mergeCell ref="ADS2:ADU2"/>
    <mergeCell ref="ADV2:ADX2"/>
    <mergeCell ref="ADY2:AEA2"/>
    <mergeCell ref="AEB2:AED2"/>
    <mergeCell ref="ADA2:ADC2"/>
    <mergeCell ref="ADD2:ADF2"/>
    <mergeCell ref="ADG2:ADI2"/>
    <mergeCell ref="ADJ2:ADL2"/>
    <mergeCell ref="ADM2:ADO2"/>
    <mergeCell ref="AHB2:AHD2"/>
    <mergeCell ref="AHE2:AHG2"/>
    <mergeCell ref="AHH2:AHJ2"/>
    <mergeCell ref="AHK2:AHM2"/>
    <mergeCell ref="AHN2:AHP2"/>
    <mergeCell ref="AGM2:AGO2"/>
    <mergeCell ref="AGP2:AGR2"/>
    <mergeCell ref="AGS2:AGU2"/>
    <mergeCell ref="AGV2:AGX2"/>
    <mergeCell ref="AGY2:AHA2"/>
    <mergeCell ref="AFX2:AFZ2"/>
    <mergeCell ref="AGA2:AGC2"/>
    <mergeCell ref="AGD2:AGF2"/>
    <mergeCell ref="AGG2:AGI2"/>
    <mergeCell ref="AGJ2:AGL2"/>
    <mergeCell ref="AFI2:AFK2"/>
    <mergeCell ref="AFL2:AFN2"/>
    <mergeCell ref="AFO2:AFQ2"/>
    <mergeCell ref="AFR2:AFT2"/>
    <mergeCell ref="AFU2:AFW2"/>
    <mergeCell ref="AJJ2:AJL2"/>
    <mergeCell ref="AJM2:AJO2"/>
    <mergeCell ref="AJP2:AJR2"/>
    <mergeCell ref="AJS2:AJU2"/>
    <mergeCell ref="AJV2:AJX2"/>
    <mergeCell ref="AIU2:AIW2"/>
    <mergeCell ref="AIX2:AIZ2"/>
    <mergeCell ref="AJA2:AJC2"/>
    <mergeCell ref="AJD2:AJF2"/>
    <mergeCell ref="AJG2:AJI2"/>
    <mergeCell ref="AIF2:AIH2"/>
    <mergeCell ref="AII2:AIK2"/>
    <mergeCell ref="AIL2:AIN2"/>
    <mergeCell ref="AIO2:AIQ2"/>
    <mergeCell ref="AIR2:AIT2"/>
    <mergeCell ref="AHQ2:AHS2"/>
    <mergeCell ref="AHT2:AHV2"/>
    <mergeCell ref="AHW2:AHY2"/>
    <mergeCell ref="AHZ2:AIB2"/>
    <mergeCell ref="AIC2:AIE2"/>
    <mergeCell ref="ALR2:ALT2"/>
    <mergeCell ref="ALU2:ALW2"/>
    <mergeCell ref="ALX2:ALZ2"/>
    <mergeCell ref="AMA2:AMC2"/>
    <mergeCell ref="AMD2:AMF2"/>
    <mergeCell ref="ALC2:ALE2"/>
    <mergeCell ref="ALF2:ALH2"/>
    <mergeCell ref="ALI2:ALK2"/>
    <mergeCell ref="ALL2:ALN2"/>
    <mergeCell ref="ALO2:ALQ2"/>
    <mergeCell ref="AKN2:AKP2"/>
    <mergeCell ref="AKQ2:AKS2"/>
    <mergeCell ref="AKT2:AKV2"/>
    <mergeCell ref="AKW2:AKY2"/>
    <mergeCell ref="AKZ2:ALB2"/>
    <mergeCell ref="AJY2:AKA2"/>
    <mergeCell ref="AKB2:AKD2"/>
    <mergeCell ref="AKE2:AKG2"/>
    <mergeCell ref="AKH2:AKJ2"/>
    <mergeCell ref="AKK2:AKM2"/>
    <mergeCell ref="ANZ2:AOB2"/>
    <mergeCell ref="AOC2:AOE2"/>
    <mergeCell ref="AOF2:AOH2"/>
    <mergeCell ref="AOI2:AOK2"/>
    <mergeCell ref="AOL2:AON2"/>
    <mergeCell ref="ANK2:ANM2"/>
    <mergeCell ref="ANN2:ANP2"/>
    <mergeCell ref="ANQ2:ANS2"/>
    <mergeCell ref="ANT2:ANV2"/>
    <mergeCell ref="ANW2:ANY2"/>
    <mergeCell ref="AMV2:AMX2"/>
    <mergeCell ref="AMY2:ANA2"/>
    <mergeCell ref="ANB2:AND2"/>
    <mergeCell ref="ANE2:ANG2"/>
    <mergeCell ref="ANH2:ANJ2"/>
    <mergeCell ref="AMG2:AMI2"/>
    <mergeCell ref="AMJ2:AML2"/>
    <mergeCell ref="AMM2:AMO2"/>
    <mergeCell ref="AMP2:AMR2"/>
    <mergeCell ref="AMS2:AMU2"/>
    <mergeCell ref="AQH2:AQJ2"/>
    <mergeCell ref="AQK2:AQM2"/>
    <mergeCell ref="AQN2:AQP2"/>
    <mergeCell ref="AQQ2:AQS2"/>
    <mergeCell ref="AQT2:AQV2"/>
    <mergeCell ref="APS2:APU2"/>
    <mergeCell ref="APV2:APX2"/>
    <mergeCell ref="APY2:AQA2"/>
    <mergeCell ref="AQB2:AQD2"/>
    <mergeCell ref="AQE2:AQG2"/>
    <mergeCell ref="APD2:APF2"/>
    <mergeCell ref="APG2:API2"/>
    <mergeCell ref="APJ2:APL2"/>
    <mergeCell ref="APM2:APO2"/>
    <mergeCell ref="APP2:APR2"/>
    <mergeCell ref="AOO2:AOQ2"/>
    <mergeCell ref="AOR2:AOT2"/>
    <mergeCell ref="AOU2:AOW2"/>
    <mergeCell ref="AOX2:AOZ2"/>
    <mergeCell ref="APA2:APC2"/>
    <mergeCell ref="ASP2:ASR2"/>
    <mergeCell ref="ASS2:ASU2"/>
    <mergeCell ref="ASV2:ASX2"/>
    <mergeCell ref="ASY2:ATA2"/>
    <mergeCell ref="ATB2:ATD2"/>
    <mergeCell ref="ASA2:ASC2"/>
    <mergeCell ref="ASD2:ASF2"/>
    <mergeCell ref="ASG2:ASI2"/>
    <mergeCell ref="ASJ2:ASL2"/>
    <mergeCell ref="ASM2:ASO2"/>
    <mergeCell ref="ARL2:ARN2"/>
    <mergeCell ref="ARO2:ARQ2"/>
    <mergeCell ref="ARR2:ART2"/>
    <mergeCell ref="ARU2:ARW2"/>
    <mergeCell ref="ARX2:ARZ2"/>
    <mergeCell ref="AQW2:AQY2"/>
    <mergeCell ref="AQZ2:ARB2"/>
    <mergeCell ref="ARC2:ARE2"/>
    <mergeCell ref="ARF2:ARH2"/>
    <mergeCell ref="ARI2:ARK2"/>
    <mergeCell ref="AUX2:AUZ2"/>
    <mergeCell ref="AVA2:AVC2"/>
    <mergeCell ref="AVD2:AVF2"/>
    <mergeCell ref="AVG2:AVI2"/>
    <mergeCell ref="AVJ2:AVL2"/>
    <mergeCell ref="AUI2:AUK2"/>
    <mergeCell ref="AUL2:AUN2"/>
    <mergeCell ref="AUO2:AUQ2"/>
    <mergeCell ref="AUR2:AUT2"/>
    <mergeCell ref="AUU2:AUW2"/>
    <mergeCell ref="ATT2:ATV2"/>
    <mergeCell ref="ATW2:ATY2"/>
    <mergeCell ref="ATZ2:AUB2"/>
    <mergeCell ref="AUC2:AUE2"/>
    <mergeCell ref="AUF2:AUH2"/>
    <mergeCell ref="ATE2:ATG2"/>
    <mergeCell ref="ATH2:ATJ2"/>
    <mergeCell ref="ATK2:ATM2"/>
    <mergeCell ref="ATN2:ATP2"/>
    <mergeCell ref="ATQ2:ATS2"/>
    <mergeCell ref="AXF2:AXH2"/>
    <mergeCell ref="AXI2:AXK2"/>
    <mergeCell ref="AXL2:AXN2"/>
    <mergeCell ref="AXO2:AXQ2"/>
    <mergeCell ref="AXR2:AXT2"/>
    <mergeCell ref="AWQ2:AWS2"/>
    <mergeCell ref="AWT2:AWV2"/>
    <mergeCell ref="AWW2:AWY2"/>
    <mergeCell ref="AWZ2:AXB2"/>
    <mergeCell ref="AXC2:AXE2"/>
    <mergeCell ref="AWB2:AWD2"/>
    <mergeCell ref="AWE2:AWG2"/>
    <mergeCell ref="AWH2:AWJ2"/>
    <mergeCell ref="AWK2:AWM2"/>
    <mergeCell ref="AWN2:AWP2"/>
    <mergeCell ref="AVM2:AVO2"/>
    <mergeCell ref="AVP2:AVR2"/>
    <mergeCell ref="AVS2:AVU2"/>
    <mergeCell ref="AVV2:AVX2"/>
    <mergeCell ref="AVY2:AWA2"/>
    <mergeCell ref="AZN2:AZP2"/>
    <mergeCell ref="AZQ2:AZS2"/>
    <mergeCell ref="AZT2:AZV2"/>
    <mergeCell ref="AZW2:AZY2"/>
    <mergeCell ref="AZZ2:BAB2"/>
    <mergeCell ref="AYY2:AZA2"/>
    <mergeCell ref="AZB2:AZD2"/>
    <mergeCell ref="AZE2:AZG2"/>
    <mergeCell ref="AZH2:AZJ2"/>
    <mergeCell ref="AZK2:AZM2"/>
    <mergeCell ref="AYJ2:AYL2"/>
    <mergeCell ref="AYM2:AYO2"/>
    <mergeCell ref="AYP2:AYR2"/>
    <mergeCell ref="AYS2:AYU2"/>
    <mergeCell ref="AYV2:AYX2"/>
    <mergeCell ref="AXU2:AXW2"/>
    <mergeCell ref="AXX2:AXZ2"/>
    <mergeCell ref="AYA2:AYC2"/>
    <mergeCell ref="AYD2:AYF2"/>
    <mergeCell ref="AYG2:AYI2"/>
    <mergeCell ref="BBV2:BBX2"/>
    <mergeCell ref="BBY2:BCA2"/>
    <mergeCell ref="BCB2:BCD2"/>
    <mergeCell ref="BCE2:BCG2"/>
    <mergeCell ref="BCH2:BCJ2"/>
    <mergeCell ref="BBG2:BBI2"/>
    <mergeCell ref="BBJ2:BBL2"/>
    <mergeCell ref="BBM2:BBO2"/>
    <mergeCell ref="BBP2:BBR2"/>
    <mergeCell ref="BBS2:BBU2"/>
    <mergeCell ref="BAR2:BAT2"/>
    <mergeCell ref="BAU2:BAW2"/>
    <mergeCell ref="BAX2:BAZ2"/>
    <mergeCell ref="BBA2:BBC2"/>
    <mergeCell ref="BBD2:BBF2"/>
    <mergeCell ref="BAC2:BAE2"/>
    <mergeCell ref="BAF2:BAH2"/>
    <mergeCell ref="BAI2:BAK2"/>
    <mergeCell ref="BAL2:BAN2"/>
    <mergeCell ref="BAO2:BAQ2"/>
    <mergeCell ref="BED2:BEF2"/>
    <mergeCell ref="BEG2:BEI2"/>
    <mergeCell ref="BEJ2:BEL2"/>
    <mergeCell ref="BEM2:BEO2"/>
    <mergeCell ref="BEP2:BER2"/>
    <mergeCell ref="BDO2:BDQ2"/>
    <mergeCell ref="BDR2:BDT2"/>
    <mergeCell ref="BDU2:BDW2"/>
    <mergeCell ref="BDX2:BDZ2"/>
    <mergeCell ref="BEA2:BEC2"/>
    <mergeCell ref="BCZ2:BDB2"/>
    <mergeCell ref="BDC2:BDE2"/>
    <mergeCell ref="BDF2:BDH2"/>
    <mergeCell ref="BDI2:BDK2"/>
    <mergeCell ref="BDL2:BDN2"/>
    <mergeCell ref="BCK2:BCM2"/>
    <mergeCell ref="BCN2:BCP2"/>
    <mergeCell ref="BCQ2:BCS2"/>
    <mergeCell ref="BCT2:BCV2"/>
    <mergeCell ref="BCW2:BCY2"/>
    <mergeCell ref="BGL2:BGN2"/>
    <mergeCell ref="BGO2:BGQ2"/>
    <mergeCell ref="BGR2:BGT2"/>
    <mergeCell ref="BGU2:BGW2"/>
    <mergeCell ref="BGX2:BGZ2"/>
    <mergeCell ref="BFW2:BFY2"/>
    <mergeCell ref="BFZ2:BGB2"/>
    <mergeCell ref="BGC2:BGE2"/>
    <mergeCell ref="BGF2:BGH2"/>
    <mergeCell ref="BGI2:BGK2"/>
    <mergeCell ref="BFH2:BFJ2"/>
    <mergeCell ref="BFK2:BFM2"/>
    <mergeCell ref="BFN2:BFP2"/>
    <mergeCell ref="BFQ2:BFS2"/>
    <mergeCell ref="BFT2:BFV2"/>
    <mergeCell ref="BES2:BEU2"/>
    <mergeCell ref="BEV2:BEX2"/>
    <mergeCell ref="BEY2:BFA2"/>
    <mergeCell ref="BFB2:BFD2"/>
    <mergeCell ref="BFE2:BFG2"/>
    <mergeCell ref="BIT2:BIV2"/>
    <mergeCell ref="BIW2:BIY2"/>
    <mergeCell ref="BIZ2:BJB2"/>
    <mergeCell ref="BJC2:BJE2"/>
    <mergeCell ref="BJF2:BJH2"/>
    <mergeCell ref="BIE2:BIG2"/>
    <mergeCell ref="BIH2:BIJ2"/>
    <mergeCell ref="BIK2:BIM2"/>
    <mergeCell ref="BIN2:BIP2"/>
    <mergeCell ref="BIQ2:BIS2"/>
    <mergeCell ref="BHP2:BHR2"/>
    <mergeCell ref="BHS2:BHU2"/>
    <mergeCell ref="BHV2:BHX2"/>
    <mergeCell ref="BHY2:BIA2"/>
    <mergeCell ref="BIB2:BID2"/>
    <mergeCell ref="BHA2:BHC2"/>
    <mergeCell ref="BHD2:BHF2"/>
    <mergeCell ref="BHG2:BHI2"/>
    <mergeCell ref="BHJ2:BHL2"/>
    <mergeCell ref="BHM2:BHO2"/>
    <mergeCell ref="BLB2:BLD2"/>
    <mergeCell ref="BLE2:BLG2"/>
    <mergeCell ref="BLH2:BLJ2"/>
    <mergeCell ref="BLK2:BLM2"/>
    <mergeCell ref="BLN2:BLP2"/>
    <mergeCell ref="BKM2:BKO2"/>
    <mergeCell ref="BKP2:BKR2"/>
    <mergeCell ref="BKS2:BKU2"/>
    <mergeCell ref="BKV2:BKX2"/>
    <mergeCell ref="BKY2:BLA2"/>
    <mergeCell ref="BJX2:BJZ2"/>
    <mergeCell ref="BKA2:BKC2"/>
    <mergeCell ref="BKD2:BKF2"/>
    <mergeCell ref="BKG2:BKI2"/>
    <mergeCell ref="BKJ2:BKL2"/>
    <mergeCell ref="BJI2:BJK2"/>
    <mergeCell ref="BJL2:BJN2"/>
    <mergeCell ref="BJO2:BJQ2"/>
    <mergeCell ref="BJR2:BJT2"/>
    <mergeCell ref="BJU2:BJW2"/>
    <mergeCell ref="BNJ2:BNL2"/>
    <mergeCell ref="BNM2:BNO2"/>
    <mergeCell ref="BNP2:BNR2"/>
    <mergeCell ref="BNS2:BNU2"/>
    <mergeCell ref="BNV2:BNX2"/>
    <mergeCell ref="BMU2:BMW2"/>
    <mergeCell ref="BMX2:BMZ2"/>
    <mergeCell ref="BNA2:BNC2"/>
    <mergeCell ref="BND2:BNF2"/>
    <mergeCell ref="BNG2:BNI2"/>
    <mergeCell ref="BMF2:BMH2"/>
    <mergeCell ref="BMI2:BMK2"/>
    <mergeCell ref="BML2:BMN2"/>
    <mergeCell ref="BMO2:BMQ2"/>
    <mergeCell ref="BMR2:BMT2"/>
    <mergeCell ref="BLQ2:BLS2"/>
    <mergeCell ref="BLT2:BLV2"/>
    <mergeCell ref="BLW2:BLY2"/>
    <mergeCell ref="BLZ2:BMB2"/>
    <mergeCell ref="BMC2:BME2"/>
    <mergeCell ref="BPR2:BPT2"/>
    <mergeCell ref="BPU2:BPW2"/>
    <mergeCell ref="BPX2:BPZ2"/>
    <mergeCell ref="BQA2:BQC2"/>
    <mergeCell ref="BQD2:BQF2"/>
    <mergeCell ref="BPC2:BPE2"/>
    <mergeCell ref="BPF2:BPH2"/>
    <mergeCell ref="BPI2:BPK2"/>
    <mergeCell ref="BPL2:BPN2"/>
    <mergeCell ref="BPO2:BPQ2"/>
    <mergeCell ref="BON2:BOP2"/>
    <mergeCell ref="BOQ2:BOS2"/>
    <mergeCell ref="BOT2:BOV2"/>
    <mergeCell ref="BOW2:BOY2"/>
    <mergeCell ref="BOZ2:BPB2"/>
    <mergeCell ref="BNY2:BOA2"/>
    <mergeCell ref="BOB2:BOD2"/>
    <mergeCell ref="BOE2:BOG2"/>
    <mergeCell ref="BOH2:BOJ2"/>
    <mergeCell ref="BOK2:BOM2"/>
    <mergeCell ref="BRZ2:BSB2"/>
    <mergeCell ref="BSC2:BSE2"/>
    <mergeCell ref="BSF2:BSH2"/>
    <mergeCell ref="BSI2:BSK2"/>
    <mergeCell ref="BSL2:BSN2"/>
    <mergeCell ref="BRK2:BRM2"/>
    <mergeCell ref="BRN2:BRP2"/>
    <mergeCell ref="BRQ2:BRS2"/>
    <mergeCell ref="BRT2:BRV2"/>
    <mergeCell ref="BRW2:BRY2"/>
    <mergeCell ref="BQV2:BQX2"/>
    <mergeCell ref="BQY2:BRA2"/>
    <mergeCell ref="BRB2:BRD2"/>
    <mergeCell ref="BRE2:BRG2"/>
    <mergeCell ref="BRH2:BRJ2"/>
    <mergeCell ref="BQG2:BQI2"/>
    <mergeCell ref="BQJ2:BQL2"/>
    <mergeCell ref="BQM2:BQO2"/>
    <mergeCell ref="BQP2:BQR2"/>
    <mergeCell ref="BQS2:BQU2"/>
    <mergeCell ref="BUH2:BUJ2"/>
    <mergeCell ref="BUK2:BUM2"/>
    <mergeCell ref="BUN2:BUP2"/>
    <mergeCell ref="BUQ2:BUS2"/>
    <mergeCell ref="BUT2:BUV2"/>
    <mergeCell ref="BTS2:BTU2"/>
    <mergeCell ref="BTV2:BTX2"/>
    <mergeCell ref="BTY2:BUA2"/>
    <mergeCell ref="BUB2:BUD2"/>
    <mergeCell ref="BUE2:BUG2"/>
    <mergeCell ref="BTD2:BTF2"/>
    <mergeCell ref="BTG2:BTI2"/>
    <mergeCell ref="BTJ2:BTL2"/>
    <mergeCell ref="BTM2:BTO2"/>
    <mergeCell ref="BTP2:BTR2"/>
    <mergeCell ref="BSO2:BSQ2"/>
    <mergeCell ref="BSR2:BST2"/>
    <mergeCell ref="BSU2:BSW2"/>
    <mergeCell ref="BSX2:BSZ2"/>
    <mergeCell ref="BTA2:BTC2"/>
    <mergeCell ref="BWP2:BWR2"/>
    <mergeCell ref="BWS2:BWU2"/>
    <mergeCell ref="BWV2:BWX2"/>
    <mergeCell ref="BWY2:BXA2"/>
    <mergeCell ref="BXB2:BXD2"/>
    <mergeCell ref="BWA2:BWC2"/>
    <mergeCell ref="BWD2:BWF2"/>
    <mergeCell ref="BWG2:BWI2"/>
    <mergeCell ref="BWJ2:BWL2"/>
    <mergeCell ref="BWM2:BWO2"/>
    <mergeCell ref="BVL2:BVN2"/>
    <mergeCell ref="BVO2:BVQ2"/>
    <mergeCell ref="BVR2:BVT2"/>
    <mergeCell ref="BVU2:BVW2"/>
    <mergeCell ref="BVX2:BVZ2"/>
    <mergeCell ref="BUW2:BUY2"/>
    <mergeCell ref="BUZ2:BVB2"/>
    <mergeCell ref="BVC2:BVE2"/>
    <mergeCell ref="BVF2:BVH2"/>
    <mergeCell ref="BVI2:BVK2"/>
    <mergeCell ref="BYX2:BYZ2"/>
    <mergeCell ref="BZA2:BZC2"/>
    <mergeCell ref="BZD2:BZF2"/>
    <mergeCell ref="BZG2:BZI2"/>
    <mergeCell ref="BZJ2:BZL2"/>
    <mergeCell ref="BYI2:BYK2"/>
    <mergeCell ref="BYL2:BYN2"/>
    <mergeCell ref="BYO2:BYQ2"/>
    <mergeCell ref="BYR2:BYT2"/>
    <mergeCell ref="BYU2:BYW2"/>
    <mergeCell ref="BXT2:BXV2"/>
    <mergeCell ref="BXW2:BXY2"/>
    <mergeCell ref="BXZ2:BYB2"/>
    <mergeCell ref="BYC2:BYE2"/>
    <mergeCell ref="BYF2:BYH2"/>
    <mergeCell ref="BXE2:BXG2"/>
    <mergeCell ref="BXH2:BXJ2"/>
    <mergeCell ref="BXK2:BXM2"/>
    <mergeCell ref="BXN2:BXP2"/>
    <mergeCell ref="BXQ2:BXS2"/>
    <mergeCell ref="CBF2:CBH2"/>
    <mergeCell ref="CBI2:CBK2"/>
    <mergeCell ref="CBL2:CBN2"/>
    <mergeCell ref="CBO2:CBQ2"/>
    <mergeCell ref="CBR2:CBT2"/>
    <mergeCell ref="CAQ2:CAS2"/>
    <mergeCell ref="CAT2:CAV2"/>
    <mergeCell ref="CAW2:CAY2"/>
    <mergeCell ref="CAZ2:CBB2"/>
    <mergeCell ref="CBC2:CBE2"/>
    <mergeCell ref="CAB2:CAD2"/>
    <mergeCell ref="CAE2:CAG2"/>
    <mergeCell ref="CAH2:CAJ2"/>
    <mergeCell ref="CAK2:CAM2"/>
    <mergeCell ref="CAN2:CAP2"/>
    <mergeCell ref="BZM2:BZO2"/>
    <mergeCell ref="BZP2:BZR2"/>
    <mergeCell ref="BZS2:BZU2"/>
    <mergeCell ref="BZV2:BZX2"/>
    <mergeCell ref="BZY2:CAA2"/>
    <mergeCell ref="CDN2:CDP2"/>
    <mergeCell ref="CDQ2:CDS2"/>
    <mergeCell ref="CDT2:CDV2"/>
    <mergeCell ref="CDW2:CDY2"/>
    <mergeCell ref="CDZ2:CEB2"/>
    <mergeCell ref="CCY2:CDA2"/>
    <mergeCell ref="CDB2:CDD2"/>
    <mergeCell ref="CDE2:CDG2"/>
    <mergeCell ref="CDH2:CDJ2"/>
    <mergeCell ref="CDK2:CDM2"/>
    <mergeCell ref="CCJ2:CCL2"/>
    <mergeCell ref="CCM2:CCO2"/>
    <mergeCell ref="CCP2:CCR2"/>
    <mergeCell ref="CCS2:CCU2"/>
    <mergeCell ref="CCV2:CCX2"/>
    <mergeCell ref="CBU2:CBW2"/>
    <mergeCell ref="CBX2:CBZ2"/>
    <mergeCell ref="CCA2:CCC2"/>
    <mergeCell ref="CCD2:CCF2"/>
    <mergeCell ref="CCG2:CCI2"/>
    <mergeCell ref="CFV2:CFX2"/>
    <mergeCell ref="CFY2:CGA2"/>
    <mergeCell ref="CGB2:CGD2"/>
    <mergeCell ref="CGE2:CGG2"/>
    <mergeCell ref="CGH2:CGJ2"/>
    <mergeCell ref="CFG2:CFI2"/>
    <mergeCell ref="CFJ2:CFL2"/>
    <mergeCell ref="CFM2:CFO2"/>
    <mergeCell ref="CFP2:CFR2"/>
    <mergeCell ref="CFS2:CFU2"/>
    <mergeCell ref="CER2:CET2"/>
    <mergeCell ref="CEU2:CEW2"/>
    <mergeCell ref="CEX2:CEZ2"/>
    <mergeCell ref="CFA2:CFC2"/>
    <mergeCell ref="CFD2:CFF2"/>
    <mergeCell ref="CEC2:CEE2"/>
    <mergeCell ref="CEF2:CEH2"/>
    <mergeCell ref="CEI2:CEK2"/>
    <mergeCell ref="CEL2:CEN2"/>
    <mergeCell ref="CEO2:CEQ2"/>
    <mergeCell ref="CID2:CIF2"/>
    <mergeCell ref="CIG2:CII2"/>
    <mergeCell ref="CIJ2:CIL2"/>
    <mergeCell ref="CIM2:CIO2"/>
    <mergeCell ref="CIP2:CIR2"/>
    <mergeCell ref="CHO2:CHQ2"/>
    <mergeCell ref="CHR2:CHT2"/>
    <mergeCell ref="CHU2:CHW2"/>
    <mergeCell ref="CHX2:CHZ2"/>
    <mergeCell ref="CIA2:CIC2"/>
    <mergeCell ref="CGZ2:CHB2"/>
    <mergeCell ref="CHC2:CHE2"/>
    <mergeCell ref="CHF2:CHH2"/>
    <mergeCell ref="CHI2:CHK2"/>
    <mergeCell ref="CHL2:CHN2"/>
    <mergeCell ref="CGK2:CGM2"/>
    <mergeCell ref="CGN2:CGP2"/>
    <mergeCell ref="CGQ2:CGS2"/>
    <mergeCell ref="CGT2:CGV2"/>
    <mergeCell ref="CGW2:CGY2"/>
    <mergeCell ref="CKL2:CKN2"/>
    <mergeCell ref="CKO2:CKQ2"/>
    <mergeCell ref="CKR2:CKT2"/>
    <mergeCell ref="CKU2:CKW2"/>
    <mergeCell ref="CKX2:CKZ2"/>
    <mergeCell ref="CJW2:CJY2"/>
    <mergeCell ref="CJZ2:CKB2"/>
    <mergeCell ref="CKC2:CKE2"/>
    <mergeCell ref="CKF2:CKH2"/>
    <mergeCell ref="CKI2:CKK2"/>
    <mergeCell ref="CJH2:CJJ2"/>
    <mergeCell ref="CJK2:CJM2"/>
    <mergeCell ref="CJN2:CJP2"/>
    <mergeCell ref="CJQ2:CJS2"/>
    <mergeCell ref="CJT2:CJV2"/>
    <mergeCell ref="CIS2:CIU2"/>
    <mergeCell ref="CIV2:CIX2"/>
    <mergeCell ref="CIY2:CJA2"/>
    <mergeCell ref="CJB2:CJD2"/>
    <mergeCell ref="CJE2:CJG2"/>
    <mergeCell ref="CMT2:CMV2"/>
    <mergeCell ref="CMW2:CMY2"/>
    <mergeCell ref="CMZ2:CNB2"/>
    <mergeCell ref="CNC2:CNE2"/>
    <mergeCell ref="CNF2:CNH2"/>
    <mergeCell ref="CME2:CMG2"/>
    <mergeCell ref="CMH2:CMJ2"/>
    <mergeCell ref="CMK2:CMM2"/>
    <mergeCell ref="CMN2:CMP2"/>
    <mergeCell ref="CMQ2:CMS2"/>
    <mergeCell ref="CLP2:CLR2"/>
    <mergeCell ref="CLS2:CLU2"/>
    <mergeCell ref="CLV2:CLX2"/>
    <mergeCell ref="CLY2:CMA2"/>
    <mergeCell ref="CMB2:CMD2"/>
    <mergeCell ref="CLA2:CLC2"/>
    <mergeCell ref="CLD2:CLF2"/>
    <mergeCell ref="CLG2:CLI2"/>
    <mergeCell ref="CLJ2:CLL2"/>
    <mergeCell ref="CLM2:CLO2"/>
    <mergeCell ref="CPB2:CPD2"/>
    <mergeCell ref="CPE2:CPG2"/>
    <mergeCell ref="CPH2:CPJ2"/>
    <mergeCell ref="CPK2:CPM2"/>
    <mergeCell ref="CPN2:CPP2"/>
    <mergeCell ref="COM2:COO2"/>
    <mergeCell ref="COP2:COR2"/>
    <mergeCell ref="COS2:COU2"/>
    <mergeCell ref="COV2:COX2"/>
    <mergeCell ref="COY2:CPA2"/>
    <mergeCell ref="CNX2:CNZ2"/>
    <mergeCell ref="COA2:COC2"/>
    <mergeCell ref="COD2:COF2"/>
    <mergeCell ref="COG2:COI2"/>
    <mergeCell ref="COJ2:COL2"/>
    <mergeCell ref="CNI2:CNK2"/>
    <mergeCell ref="CNL2:CNN2"/>
    <mergeCell ref="CNO2:CNQ2"/>
    <mergeCell ref="CNR2:CNT2"/>
    <mergeCell ref="CNU2:CNW2"/>
    <mergeCell ref="CRJ2:CRL2"/>
    <mergeCell ref="CRM2:CRO2"/>
    <mergeCell ref="CRP2:CRR2"/>
    <mergeCell ref="CRS2:CRU2"/>
    <mergeCell ref="CRV2:CRX2"/>
    <mergeCell ref="CQU2:CQW2"/>
    <mergeCell ref="CQX2:CQZ2"/>
    <mergeCell ref="CRA2:CRC2"/>
    <mergeCell ref="CRD2:CRF2"/>
    <mergeCell ref="CRG2:CRI2"/>
    <mergeCell ref="CQF2:CQH2"/>
    <mergeCell ref="CQI2:CQK2"/>
    <mergeCell ref="CQL2:CQN2"/>
    <mergeCell ref="CQO2:CQQ2"/>
    <mergeCell ref="CQR2:CQT2"/>
    <mergeCell ref="CPQ2:CPS2"/>
    <mergeCell ref="CPT2:CPV2"/>
    <mergeCell ref="CPW2:CPY2"/>
    <mergeCell ref="CPZ2:CQB2"/>
    <mergeCell ref="CQC2:CQE2"/>
    <mergeCell ref="CTR2:CTT2"/>
    <mergeCell ref="CTU2:CTW2"/>
    <mergeCell ref="CTX2:CTZ2"/>
    <mergeCell ref="CUA2:CUC2"/>
    <mergeCell ref="CUD2:CUF2"/>
    <mergeCell ref="CTC2:CTE2"/>
    <mergeCell ref="CTF2:CTH2"/>
    <mergeCell ref="CTI2:CTK2"/>
    <mergeCell ref="CTL2:CTN2"/>
    <mergeCell ref="CTO2:CTQ2"/>
    <mergeCell ref="CSN2:CSP2"/>
    <mergeCell ref="CSQ2:CSS2"/>
    <mergeCell ref="CST2:CSV2"/>
    <mergeCell ref="CSW2:CSY2"/>
    <mergeCell ref="CSZ2:CTB2"/>
    <mergeCell ref="CRY2:CSA2"/>
    <mergeCell ref="CSB2:CSD2"/>
    <mergeCell ref="CSE2:CSG2"/>
    <mergeCell ref="CSH2:CSJ2"/>
    <mergeCell ref="CSK2:CSM2"/>
    <mergeCell ref="CVZ2:CWB2"/>
    <mergeCell ref="CWC2:CWE2"/>
    <mergeCell ref="CWF2:CWH2"/>
    <mergeCell ref="CWI2:CWK2"/>
    <mergeCell ref="CWL2:CWN2"/>
    <mergeCell ref="CVK2:CVM2"/>
    <mergeCell ref="CVN2:CVP2"/>
    <mergeCell ref="CVQ2:CVS2"/>
    <mergeCell ref="CVT2:CVV2"/>
    <mergeCell ref="CVW2:CVY2"/>
    <mergeCell ref="CUV2:CUX2"/>
    <mergeCell ref="CUY2:CVA2"/>
    <mergeCell ref="CVB2:CVD2"/>
    <mergeCell ref="CVE2:CVG2"/>
    <mergeCell ref="CVH2:CVJ2"/>
    <mergeCell ref="CUG2:CUI2"/>
    <mergeCell ref="CUJ2:CUL2"/>
    <mergeCell ref="CUM2:CUO2"/>
    <mergeCell ref="CUP2:CUR2"/>
    <mergeCell ref="CUS2:CUU2"/>
    <mergeCell ref="CYH2:CYJ2"/>
    <mergeCell ref="CYK2:CYM2"/>
    <mergeCell ref="CYN2:CYP2"/>
    <mergeCell ref="CYQ2:CYS2"/>
    <mergeCell ref="CYT2:CYV2"/>
    <mergeCell ref="CXS2:CXU2"/>
    <mergeCell ref="CXV2:CXX2"/>
    <mergeCell ref="CXY2:CYA2"/>
    <mergeCell ref="CYB2:CYD2"/>
    <mergeCell ref="CYE2:CYG2"/>
    <mergeCell ref="CXD2:CXF2"/>
    <mergeCell ref="CXG2:CXI2"/>
    <mergeCell ref="CXJ2:CXL2"/>
    <mergeCell ref="CXM2:CXO2"/>
    <mergeCell ref="CXP2:CXR2"/>
    <mergeCell ref="CWO2:CWQ2"/>
    <mergeCell ref="CWR2:CWT2"/>
    <mergeCell ref="CWU2:CWW2"/>
    <mergeCell ref="CWX2:CWZ2"/>
    <mergeCell ref="CXA2:CXC2"/>
    <mergeCell ref="DAP2:DAR2"/>
    <mergeCell ref="DAS2:DAU2"/>
    <mergeCell ref="DAV2:DAX2"/>
    <mergeCell ref="DAY2:DBA2"/>
    <mergeCell ref="DBB2:DBD2"/>
    <mergeCell ref="DAA2:DAC2"/>
    <mergeCell ref="DAD2:DAF2"/>
    <mergeCell ref="DAG2:DAI2"/>
    <mergeCell ref="DAJ2:DAL2"/>
    <mergeCell ref="DAM2:DAO2"/>
    <mergeCell ref="CZL2:CZN2"/>
    <mergeCell ref="CZO2:CZQ2"/>
    <mergeCell ref="CZR2:CZT2"/>
    <mergeCell ref="CZU2:CZW2"/>
    <mergeCell ref="CZX2:CZZ2"/>
    <mergeCell ref="CYW2:CYY2"/>
    <mergeCell ref="CYZ2:CZB2"/>
    <mergeCell ref="CZC2:CZE2"/>
    <mergeCell ref="CZF2:CZH2"/>
    <mergeCell ref="CZI2:CZK2"/>
    <mergeCell ref="DCX2:DCZ2"/>
    <mergeCell ref="DDA2:DDC2"/>
    <mergeCell ref="DDD2:DDF2"/>
    <mergeCell ref="DDG2:DDI2"/>
    <mergeCell ref="DDJ2:DDL2"/>
    <mergeCell ref="DCI2:DCK2"/>
    <mergeCell ref="DCL2:DCN2"/>
    <mergeCell ref="DCO2:DCQ2"/>
    <mergeCell ref="DCR2:DCT2"/>
    <mergeCell ref="DCU2:DCW2"/>
    <mergeCell ref="DBT2:DBV2"/>
    <mergeCell ref="DBW2:DBY2"/>
    <mergeCell ref="DBZ2:DCB2"/>
    <mergeCell ref="DCC2:DCE2"/>
    <mergeCell ref="DCF2:DCH2"/>
    <mergeCell ref="DBE2:DBG2"/>
    <mergeCell ref="DBH2:DBJ2"/>
    <mergeCell ref="DBK2:DBM2"/>
    <mergeCell ref="DBN2:DBP2"/>
    <mergeCell ref="DBQ2:DBS2"/>
    <mergeCell ref="DFF2:DFH2"/>
    <mergeCell ref="DFI2:DFK2"/>
    <mergeCell ref="DFL2:DFN2"/>
    <mergeCell ref="DFO2:DFQ2"/>
    <mergeCell ref="DFR2:DFT2"/>
    <mergeCell ref="DEQ2:DES2"/>
    <mergeCell ref="DET2:DEV2"/>
    <mergeCell ref="DEW2:DEY2"/>
    <mergeCell ref="DEZ2:DFB2"/>
    <mergeCell ref="DFC2:DFE2"/>
    <mergeCell ref="DEB2:DED2"/>
    <mergeCell ref="DEE2:DEG2"/>
    <mergeCell ref="DEH2:DEJ2"/>
    <mergeCell ref="DEK2:DEM2"/>
    <mergeCell ref="DEN2:DEP2"/>
    <mergeCell ref="DDM2:DDO2"/>
    <mergeCell ref="DDP2:DDR2"/>
    <mergeCell ref="DDS2:DDU2"/>
    <mergeCell ref="DDV2:DDX2"/>
    <mergeCell ref="DDY2:DEA2"/>
    <mergeCell ref="DHN2:DHP2"/>
    <mergeCell ref="DHQ2:DHS2"/>
    <mergeCell ref="DHT2:DHV2"/>
    <mergeCell ref="DHW2:DHY2"/>
    <mergeCell ref="DHZ2:DIB2"/>
    <mergeCell ref="DGY2:DHA2"/>
    <mergeCell ref="DHB2:DHD2"/>
    <mergeCell ref="DHE2:DHG2"/>
    <mergeCell ref="DHH2:DHJ2"/>
    <mergeCell ref="DHK2:DHM2"/>
    <mergeCell ref="DGJ2:DGL2"/>
    <mergeCell ref="DGM2:DGO2"/>
    <mergeCell ref="DGP2:DGR2"/>
    <mergeCell ref="DGS2:DGU2"/>
    <mergeCell ref="DGV2:DGX2"/>
    <mergeCell ref="DFU2:DFW2"/>
    <mergeCell ref="DFX2:DFZ2"/>
    <mergeCell ref="DGA2:DGC2"/>
    <mergeCell ref="DGD2:DGF2"/>
    <mergeCell ref="DGG2:DGI2"/>
    <mergeCell ref="DJV2:DJX2"/>
    <mergeCell ref="DJY2:DKA2"/>
    <mergeCell ref="DKB2:DKD2"/>
    <mergeCell ref="DKE2:DKG2"/>
    <mergeCell ref="DKH2:DKJ2"/>
    <mergeCell ref="DJG2:DJI2"/>
    <mergeCell ref="DJJ2:DJL2"/>
    <mergeCell ref="DJM2:DJO2"/>
    <mergeCell ref="DJP2:DJR2"/>
    <mergeCell ref="DJS2:DJU2"/>
    <mergeCell ref="DIR2:DIT2"/>
    <mergeCell ref="DIU2:DIW2"/>
    <mergeCell ref="DIX2:DIZ2"/>
    <mergeCell ref="DJA2:DJC2"/>
    <mergeCell ref="DJD2:DJF2"/>
    <mergeCell ref="DIC2:DIE2"/>
    <mergeCell ref="DIF2:DIH2"/>
    <mergeCell ref="DII2:DIK2"/>
    <mergeCell ref="DIL2:DIN2"/>
    <mergeCell ref="DIO2:DIQ2"/>
    <mergeCell ref="DMD2:DMF2"/>
    <mergeCell ref="DMG2:DMI2"/>
    <mergeCell ref="DMJ2:DML2"/>
    <mergeCell ref="DMM2:DMO2"/>
    <mergeCell ref="DMP2:DMR2"/>
    <mergeCell ref="DLO2:DLQ2"/>
    <mergeCell ref="DLR2:DLT2"/>
    <mergeCell ref="DLU2:DLW2"/>
    <mergeCell ref="DLX2:DLZ2"/>
    <mergeCell ref="DMA2:DMC2"/>
    <mergeCell ref="DKZ2:DLB2"/>
    <mergeCell ref="DLC2:DLE2"/>
    <mergeCell ref="DLF2:DLH2"/>
    <mergeCell ref="DLI2:DLK2"/>
    <mergeCell ref="DLL2:DLN2"/>
    <mergeCell ref="DKK2:DKM2"/>
    <mergeCell ref="DKN2:DKP2"/>
    <mergeCell ref="DKQ2:DKS2"/>
    <mergeCell ref="DKT2:DKV2"/>
    <mergeCell ref="DKW2:DKY2"/>
    <mergeCell ref="DOL2:DON2"/>
    <mergeCell ref="DOO2:DOQ2"/>
    <mergeCell ref="DOR2:DOT2"/>
    <mergeCell ref="DOU2:DOW2"/>
    <mergeCell ref="DOX2:DOZ2"/>
    <mergeCell ref="DNW2:DNY2"/>
    <mergeCell ref="DNZ2:DOB2"/>
    <mergeCell ref="DOC2:DOE2"/>
    <mergeCell ref="DOF2:DOH2"/>
    <mergeCell ref="DOI2:DOK2"/>
    <mergeCell ref="DNH2:DNJ2"/>
    <mergeCell ref="DNK2:DNM2"/>
    <mergeCell ref="DNN2:DNP2"/>
    <mergeCell ref="DNQ2:DNS2"/>
    <mergeCell ref="DNT2:DNV2"/>
    <mergeCell ref="DMS2:DMU2"/>
    <mergeCell ref="DMV2:DMX2"/>
    <mergeCell ref="DMY2:DNA2"/>
    <mergeCell ref="DNB2:DND2"/>
    <mergeCell ref="DNE2:DNG2"/>
    <mergeCell ref="DQT2:DQV2"/>
    <mergeCell ref="DQW2:DQY2"/>
    <mergeCell ref="DQZ2:DRB2"/>
    <mergeCell ref="DRC2:DRE2"/>
    <mergeCell ref="DRF2:DRH2"/>
    <mergeCell ref="DQE2:DQG2"/>
    <mergeCell ref="DQH2:DQJ2"/>
    <mergeCell ref="DQK2:DQM2"/>
    <mergeCell ref="DQN2:DQP2"/>
    <mergeCell ref="DQQ2:DQS2"/>
    <mergeCell ref="DPP2:DPR2"/>
    <mergeCell ref="DPS2:DPU2"/>
    <mergeCell ref="DPV2:DPX2"/>
    <mergeCell ref="DPY2:DQA2"/>
    <mergeCell ref="DQB2:DQD2"/>
    <mergeCell ref="DPA2:DPC2"/>
    <mergeCell ref="DPD2:DPF2"/>
    <mergeCell ref="DPG2:DPI2"/>
    <mergeCell ref="DPJ2:DPL2"/>
    <mergeCell ref="DPM2:DPO2"/>
    <mergeCell ref="DTB2:DTD2"/>
    <mergeCell ref="DTE2:DTG2"/>
    <mergeCell ref="DTH2:DTJ2"/>
    <mergeCell ref="DTK2:DTM2"/>
    <mergeCell ref="DTN2:DTP2"/>
    <mergeCell ref="DSM2:DSO2"/>
    <mergeCell ref="DSP2:DSR2"/>
    <mergeCell ref="DSS2:DSU2"/>
    <mergeCell ref="DSV2:DSX2"/>
    <mergeCell ref="DSY2:DTA2"/>
    <mergeCell ref="DRX2:DRZ2"/>
    <mergeCell ref="DSA2:DSC2"/>
    <mergeCell ref="DSD2:DSF2"/>
    <mergeCell ref="DSG2:DSI2"/>
    <mergeCell ref="DSJ2:DSL2"/>
    <mergeCell ref="DRI2:DRK2"/>
    <mergeCell ref="DRL2:DRN2"/>
    <mergeCell ref="DRO2:DRQ2"/>
    <mergeCell ref="DRR2:DRT2"/>
    <mergeCell ref="DRU2:DRW2"/>
    <mergeCell ref="DVJ2:DVL2"/>
    <mergeCell ref="DVM2:DVO2"/>
    <mergeCell ref="DVP2:DVR2"/>
    <mergeCell ref="DVS2:DVU2"/>
    <mergeCell ref="DVV2:DVX2"/>
    <mergeCell ref="DUU2:DUW2"/>
    <mergeCell ref="DUX2:DUZ2"/>
    <mergeCell ref="DVA2:DVC2"/>
    <mergeCell ref="DVD2:DVF2"/>
    <mergeCell ref="DVG2:DVI2"/>
    <mergeCell ref="DUF2:DUH2"/>
    <mergeCell ref="DUI2:DUK2"/>
    <mergeCell ref="DUL2:DUN2"/>
    <mergeCell ref="DUO2:DUQ2"/>
    <mergeCell ref="DUR2:DUT2"/>
    <mergeCell ref="DTQ2:DTS2"/>
    <mergeCell ref="DTT2:DTV2"/>
    <mergeCell ref="DTW2:DTY2"/>
    <mergeCell ref="DTZ2:DUB2"/>
    <mergeCell ref="DUC2:DUE2"/>
    <mergeCell ref="DXR2:DXT2"/>
    <mergeCell ref="DXU2:DXW2"/>
    <mergeCell ref="DXX2:DXZ2"/>
    <mergeCell ref="DYA2:DYC2"/>
    <mergeCell ref="DYD2:DYF2"/>
    <mergeCell ref="DXC2:DXE2"/>
    <mergeCell ref="DXF2:DXH2"/>
    <mergeCell ref="DXI2:DXK2"/>
    <mergeCell ref="DXL2:DXN2"/>
    <mergeCell ref="DXO2:DXQ2"/>
    <mergeCell ref="DWN2:DWP2"/>
    <mergeCell ref="DWQ2:DWS2"/>
    <mergeCell ref="DWT2:DWV2"/>
    <mergeCell ref="DWW2:DWY2"/>
    <mergeCell ref="DWZ2:DXB2"/>
    <mergeCell ref="DVY2:DWA2"/>
    <mergeCell ref="DWB2:DWD2"/>
    <mergeCell ref="DWE2:DWG2"/>
    <mergeCell ref="DWH2:DWJ2"/>
    <mergeCell ref="DWK2:DWM2"/>
    <mergeCell ref="DZZ2:EAB2"/>
    <mergeCell ref="EAC2:EAE2"/>
    <mergeCell ref="EAF2:EAH2"/>
    <mergeCell ref="EAI2:EAK2"/>
    <mergeCell ref="EAL2:EAN2"/>
    <mergeCell ref="DZK2:DZM2"/>
    <mergeCell ref="DZN2:DZP2"/>
    <mergeCell ref="DZQ2:DZS2"/>
    <mergeCell ref="DZT2:DZV2"/>
    <mergeCell ref="DZW2:DZY2"/>
    <mergeCell ref="DYV2:DYX2"/>
    <mergeCell ref="DYY2:DZA2"/>
    <mergeCell ref="DZB2:DZD2"/>
    <mergeCell ref="DZE2:DZG2"/>
    <mergeCell ref="DZH2:DZJ2"/>
    <mergeCell ref="DYG2:DYI2"/>
    <mergeCell ref="DYJ2:DYL2"/>
    <mergeCell ref="DYM2:DYO2"/>
    <mergeCell ref="DYP2:DYR2"/>
    <mergeCell ref="DYS2:DYU2"/>
    <mergeCell ref="ECH2:ECJ2"/>
    <mergeCell ref="ECK2:ECM2"/>
    <mergeCell ref="ECN2:ECP2"/>
    <mergeCell ref="ECQ2:ECS2"/>
    <mergeCell ref="ECT2:ECV2"/>
    <mergeCell ref="EBS2:EBU2"/>
    <mergeCell ref="EBV2:EBX2"/>
    <mergeCell ref="EBY2:ECA2"/>
    <mergeCell ref="ECB2:ECD2"/>
    <mergeCell ref="ECE2:ECG2"/>
    <mergeCell ref="EBD2:EBF2"/>
    <mergeCell ref="EBG2:EBI2"/>
    <mergeCell ref="EBJ2:EBL2"/>
    <mergeCell ref="EBM2:EBO2"/>
    <mergeCell ref="EBP2:EBR2"/>
    <mergeCell ref="EAO2:EAQ2"/>
    <mergeCell ref="EAR2:EAT2"/>
    <mergeCell ref="EAU2:EAW2"/>
    <mergeCell ref="EAX2:EAZ2"/>
    <mergeCell ref="EBA2:EBC2"/>
    <mergeCell ref="EEP2:EER2"/>
    <mergeCell ref="EES2:EEU2"/>
    <mergeCell ref="EEV2:EEX2"/>
    <mergeCell ref="EEY2:EFA2"/>
    <mergeCell ref="EFB2:EFD2"/>
    <mergeCell ref="EEA2:EEC2"/>
    <mergeCell ref="EED2:EEF2"/>
    <mergeCell ref="EEG2:EEI2"/>
    <mergeCell ref="EEJ2:EEL2"/>
    <mergeCell ref="EEM2:EEO2"/>
    <mergeCell ref="EDL2:EDN2"/>
    <mergeCell ref="EDO2:EDQ2"/>
    <mergeCell ref="EDR2:EDT2"/>
    <mergeCell ref="EDU2:EDW2"/>
    <mergeCell ref="EDX2:EDZ2"/>
    <mergeCell ref="ECW2:ECY2"/>
    <mergeCell ref="ECZ2:EDB2"/>
    <mergeCell ref="EDC2:EDE2"/>
    <mergeCell ref="EDF2:EDH2"/>
    <mergeCell ref="EDI2:EDK2"/>
    <mergeCell ref="EGX2:EGZ2"/>
    <mergeCell ref="EHA2:EHC2"/>
    <mergeCell ref="EHD2:EHF2"/>
    <mergeCell ref="EHG2:EHI2"/>
    <mergeCell ref="EHJ2:EHL2"/>
    <mergeCell ref="EGI2:EGK2"/>
    <mergeCell ref="EGL2:EGN2"/>
    <mergeCell ref="EGO2:EGQ2"/>
    <mergeCell ref="EGR2:EGT2"/>
    <mergeCell ref="EGU2:EGW2"/>
    <mergeCell ref="EFT2:EFV2"/>
    <mergeCell ref="EFW2:EFY2"/>
    <mergeCell ref="EFZ2:EGB2"/>
    <mergeCell ref="EGC2:EGE2"/>
    <mergeCell ref="EGF2:EGH2"/>
    <mergeCell ref="EFE2:EFG2"/>
    <mergeCell ref="EFH2:EFJ2"/>
    <mergeCell ref="EFK2:EFM2"/>
    <mergeCell ref="EFN2:EFP2"/>
    <mergeCell ref="EFQ2:EFS2"/>
    <mergeCell ref="EJF2:EJH2"/>
    <mergeCell ref="EJI2:EJK2"/>
    <mergeCell ref="EJL2:EJN2"/>
    <mergeCell ref="EJO2:EJQ2"/>
    <mergeCell ref="EJR2:EJT2"/>
    <mergeCell ref="EIQ2:EIS2"/>
    <mergeCell ref="EIT2:EIV2"/>
    <mergeCell ref="EIW2:EIY2"/>
    <mergeCell ref="EIZ2:EJB2"/>
    <mergeCell ref="EJC2:EJE2"/>
    <mergeCell ref="EIB2:EID2"/>
    <mergeCell ref="EIE2:EIG2"/>
    <mergeCell ref="EIH2:EIJ2"/>
    <mergeCell ref="EIK2:EIM2"/>
    <mergeCell ref="EIN2:EIP2"/>
    <mergeCell ref="EHM2:EHO2"/>
    <mergeCell ref="EHP2:EHR2"/>
    <mergeCell ref="EHS2:EHU2"/>
    <mergeCell ref="EHV2:EHX2"/>
    <mergeCell ref="EHY2:EIA2"/>
    <mergeCell ref="ELN2:ELP2"/>
    <mergeCell ref="ELQ2:ELS2"/>
    <mergeCell ref="ELT2:ELV2"/>
    <mergeCell ref="ELW2:ELY2"/>
    <mergeCell ref="ELZ2:EMB2"/>
    <mergeCell ref="EKY2:ELA2"/>
    <mergeCell ref="ELB2:ELD2"/>
    <mergeCell ref="ELE2:ELG2"/>
    <mergeCell ref="ELH2:ELJ2"/>
    <mergeCell ref="ELK2:ELM2"/>
    <mergeCell ref="EKJ2:EKL2"/>
    <mergeCell ref="EKM2:EKO2"/>
    <mergeCell ref="EKP2:EKR2"/>
    <mergeCell ref="EKS2:EKU2"/>
    <mergeCell ref="EKV2:EKX2"/>
    <mergeCell ref="EJU2:EJW2"/>
    <mergeCell ref="EJX2:EJZ2"/>
    <mergeCell ref="EKA2:EKC2"/>
    <mergeCell ref="EKD2:EKF2"/>
    <mergeCell ref="EKG2:EKI2"/>
    <mergeCell ref="ENV2:ENX2"/>
    <mergeCell ref="ENY2:EOA2"/>
    <mergeCell ref="EOB2:EOD2"/>
    <mergeCell ref="EOE2:EOG2"/>
    <mergeCell ref="EOH2:EOJ2"/>
    <mergeCell ref="ENG2:ENI2"/>
    <mergeCell ref="ENJ2:ENL2"/>
    <mergeCell ref="ENM2:ENO2"/>
    <mergeCell ref="ENP2:ENR2"/>
    <mergeCell ref="ENS2:ENU2"/>
    <mergeCell ref="EMR2:EMT2"/>
    <mergeCell ref="EMU2:EMW2"/>
    <mergeCell ref="EMX2:EMZ2"/>
    <mergeCell ref="ENA2:ENC2"/>
    <mergeCell ref="END2:ENF2"/>
    <mergeCell ref="EMC2:EME2"/>
    <mergeCell ref="EMF2:EMH2"/>
    <mergeCell ref="EMI2:EMK2"/>
    <mergeCell ref="EML2:EMN2"/>
    <mergeCell ref="EMO2:EMQ2"/>
    <mergeCell ref="EQD2:EQF2"/>
    <mergeCell ref="EQG2:EQI2"/>
    <mergeCell ref="EQJ2:EQL2"/>
    <mergeCell ref="EQM2:EQO2"/>
    <mergeCell ref="EQP2:EQR2"/>
    <mergeCell ref="EPO2:EPQ2"/>
    <mergeCell ref="EPR2:EPT2"/>
    <mergeCell ref="EPU2:EPW2"/>
    <mergeCell ref="EPX2:EPZ2"/>
    <mergeCell ref="EQA2:EQC2"/>
    <mergeCell ref="EOZ2:EPB2"/>
    <mergeCell ref="EPC2:EPE2"/>
    <mergeCell ref="EPF2:EPH2"/>
    <mergeCell ref="EPI2:EPK2"/>
    <mergeCell ref="EPL2:EPN2"/>
    <mergeCell ref="EOK2:EOM2"/>
    <mergeCell ref="EON2:EOP2"/>
    <mergeCell ref="EOQ2:EOS2"/>
    <mergeCell ref="EOT2:EOV2"/>
    <mergeCell ref="EOW2:EOY2"/>
    <mergeCell ref="ESL2:ESN2"/>
    <mergeCell ref="ESO2:ESQ2"/>
    <mergeCell ref="ESR2:EST2"/>
    <mergeCell ref="ESU2:ESW2"/>
    <mergeCell ref="ESX2:ESZ2"/>
    <mergeCell ref="ERW2:ERY2"/>
    <mergeCell ref="ERZ2:ESB2"/>
    <mergeCell ref="ESC2:ESE2"/>
    <mergeCell ref="ESF2:ESH2"/>
    <mergeCell ref="ESI2:ESK2"/>
    <mergeCell ref="ERH2:ERJ2"/>
    <mergeCell ref="ERK2:ERM2"/>
    <mergeCell ref="ERN2:ERP2"/>
    <mergeCell ref="ERQ2:ERS2"/>
    <mergeCell ref="ERT2:ERV2"/>
    <mergeCell ref="EQS2:EQU2"/>
    <mergeCell ref="EQV2:EQX2"/>
    <mergeCell ref="EQY2:ERA2"/>
    <mergeCell ref="ERB2:ERD2"/>
    <mergeCell ref="ERE2:ERG2"/>
    <mergeCell ref="EUT2:EUV2"/>
    <mergeCell ref="EUW2:EUY2"/>
    <mergeCell ref="EUZ2:EVB2"/>
    <mergeCell ref="EVC2:EVE2"/>
    <mergeCell ref="EVF2:EVH2"/>
    <mergeCell ref="EUE2:EUG2"/>
    <mergeCell ref="EUH2:EUJ2"/>
    <mergeCell ref="EUK2:EUM2"/>
    <mergeCell ref="EUN2:EUP2"/>
    <mergeCell ref="EUQ2:EUS2"/>
    <mergeCell ref="ETP2:ETR2"/>
    <mergeCell ref="ETS2:ETU2"/>
    <mergeCell ref="ETV2:ETX2"/>
    <mergeCell ref="ETY2:EUA2"/>
    <mergeCell ref="EUB2:EUD2"/>
    <mergeCell ref="ETA2:ETC2"/>
    <mergeCell ref="ETD2:ETF2"/>
    <mergeCell ref="ETG2:ETI2"/>
    <mergeCell ref="ETJ2:ETL2"/>
    <mergeCell ref="ETM2:ETO2"/>
    <mergeCell ref="EXB2:EXD2"/>
    <mergeCell ref="EXE2:EXG2"/>
    <mergeCell ref="EXH2:EXJ2"/>
    <mergeCell ref="EXK2:EXM2"/>
    <mergeCell ref="EXN2:EXP2"/>
    <mergeCell ref="EWM2:EWO2"/>
    <mergeCell ref="EWP2:EWR2"/>
    <mergeCell ref="EWS2:EWU2"/>
    <mergeCell ref="EWV2:EWX2"/>
    <mergeCell ref="EWY2:EXA2"/>
    <mergeCell ref="EVX2:EVZ2"/>
    <mergeCell ref="EWA2:EWC2"/>
    <mergeCell ref="EWD2:EWF2"/>
    <mergeCell ref="EWG2:EWI2"/>
    <mergeCell ref="EWJ2:EWL2"/>
    <mergeCell ref="EVI2:EVK2"/>
    <mergeCell ref="EVL2:EVN2"/>
    <mergeCell ref="EVO2:EVQ2"/>
    <mergeCell ref="EVR2:EVT2"/>
    <mergeCell ref="EVU2:EVW2"/>
    <mergeCell ref="EZJ2:EZL2"/>
    <mergeCell ref="EZM2:EZO2"/>
    <mergeCell ref="EZP2:EZR2"/>
    <mergeCell ref="EZS2:EZU2"/>
    <mergeCell ref="EZV2:EZX2"/>
    <mergeCell ref="EYU2:EYW2"/>
    <mergeCell ref="EYX2:EYZ2"/>
    <mergeCell ref="EZA2:EZC2"/>
    <mergeCell ref="EZD2:EZF2"/>
    <mergeCell ref="EZG2:EZI2"/>
    <mergeCell ref="EYF2:EYH2"/>
    <mergeCell ref="EYI2:EYK2"/>
    <mergeCell ref="EYL2:EYN2"/>
    <mergeCell ref="EYO2:EYQ2"/>
    <mergeCell ref="EYR2:EYT2"/>
    <mergeCell ref="EXQ2:EXS2"/>
    <mergeCell ref="EXT2:EXV2"/>
    <mergeCell ref="EXW2:EXY2"/>
    <mergeCell ref="EXZ2:EYB2"/>
    <mergeCell ref="EYC2:EYE2"/>
    <mergeCell ref="FBR2:FBT2"/>
    <mergeCell ref="FBU2:FBW2"/>
    <mergeCell ref="FBX2:FBZ2"/>
    <mergeCell ref="FCA2:FCC2"/>
    <mergeCell ref="FCD2:FCF2"/>
    <mergeCell ref="FBC2:FBE2"/>
    <mergeCell ref="FBF2:FBH2"/>
    <mergeCell ref="FBI2:FBK2"/>
    <mergeCell ref="FBL2:FBN2"/>
    <mergeCell ref="FBO2:FBQ2"/>
    <mergeCell ref="FAN2:FAP2"/>
    <mergeCell ref="FAQ2:FAS2"/>
    <mergeCell ref="FAT2:FAV2"/>
    <mergeCell ref="FAW2:FAY2"/>
    <mergeCell ref="FAZ2:FBB2"/>
    <mergeCell ref="EZY2:FAA2"/>
    <mergeCell ref="FAB2:FAD2"/>
    <mergeCell ref="FAE2:FAG2"/>
    <mergeCell ref="FAH2:FAJ2"/>
    <mergeCell ref="FAK2:FAM2"/>
    <mergeCell ref="FDZ2:FEB2"/>
    <mergeCell ref="FEC2:FEE2"/>
    <mergeCell ref="FEF2:FEH2"/>
    <mergeCell ref="FEI2:FEK2"/>
    <mergeCell ref="FEL2:FEN2"/>
    <mergeCell ref="FDK2:FDM2"/>
    <mergeCell ref="FDN2:FDP2"/>
    <mergeCell ref="FDQ2:FDS2"/>
    <mergeCell ref="FDT2:FDV2"/>
    <mergeCell ref="FDW2:FDY2"/>
    <mergeCell ref="FCV2:FCX2"/>
    <mergeCell ref="FCY2:FDA2"/>
    <mergeCell ref="FDB2:FDD2"/>
    <mergeCell ref="FDE2:FDG2"/>
    <mergeCell ref="FDH2:FDJ2"/>
    <mergeCell ref="FCG2:FCI2"/>
    <mergeCell ref="FCJ2:FCL2"/>
    <mergeCell ref="FCM2:FCO2"/>
    <mergeCell ref="FCP2:FCR2"/>
    <mergeCell ref="FCS2:FCU2"/>
    <mergeCell ref="FGH2:FGJ2"/>
    <mergeCell ref="FGK2:FGM2"/>
    <mergeCell ref="FGN2:FGP2"/>
    <mergeCell ref="FGQ2:FGS2"/>
    <mergeCell ref="FGT2:FGV2"/>
    <mergeCell ref="FFS2:FFU2"/>
    <mergeCell ref="FFV2:FFX2"/>
    <mergeCell ref="FFY2:FGA2"/>
    <mergeCell ref="FGB2:FGD2"/>
    <mergeCell ref="FGE2:FGG2"/>
    <mergeCell ref="FFD2:FFF2"/>
    <mergeCell ref="FFG2:FFI2"/>
    <mergeCell ref="FFJ2:FFL2"/>
    <mergeCell ref="FFM2:FFO2"/>
    <mergeCell ref="FFP2:FFR2"/>
    <mergeCell ref="FEO2:FEQ2"/>
    <mergeCell ref="FER2:FET2"/>
    <mergeCell ref="FEU2:FEW2"/>
    <mergeCell ref="FEX2:FEZ2"/>
    <mergeCell ref="FFA2:FFC2"/>
    <mergeCell ref="FIP2:FIR2"/>
    <mergeCell ref="FIS2:FIU2"/>
    <mergeCell ref="FIV2:FIX2"/>
    <mergeCell ref="FIY2:FJA2"/>
    <mergeCell ref="FJB2:FJD2"/>
    <mergeCell ref="FIA2:FIC2"/>
    <mergeCell ref="FID2:FIF2"/>
    <mergeCell ref="FIG2:FII2"/>
    <mergeCell ref="FIJ2:FIL2"/>
    <mergeCell ref="FIM2:FIO2"/>
    <mergeCell ref="FHL2:FHN2"/>
    <mergeCell ref="FHO2:FHQ2"/>
    <mergeCell ref="FHR2:FHT2"/>
    <mergeCell ref="FHU2:FHW2"/>
    <mergeCell ref="FHX2:FHZ2"/>
    <mergeCell ref="FGW2:FGY2"/>
    <mergeCell ref="FGZ2:FHB2"/>
    <mergeCell ref="FHC2:FHE2"/>
    <mergeCell ref="FHF2:FHH2"/>
    <mergeCell ref="FHI2:FHK2"/>
    <mergeCell ref="FKX2:FKZ2"/>
    <mergeCell ref="FLA2:FLC2"/>
    <mergeCell ref="FLD2:FLF2"/>
    <mergeCell ref="FLG2:FLI2"/>
    <mergeCell ref="FLJ2:FLL2"/>
    <mergeCell ref="FKI2:FKK2"/>
    <mergeCell ref="FKL2:FKN2"/>
    <mergeCell ref="FKO2:FKQ2"/>
    <mergeCell ref="FKR2:FKT2"/>
    <mergeCell ref="FKU2:FKW2"/>
    <mergeCell ref="FJT2:FJV2"/>
    <mergeCell ref="FJW2:FJY2"/>
    <mergeCell ref="FJZ2:FKB2"/>
    <mergeCell ref="FKC2:FKE2"/>
    <mergeCell ref="FKF2:FKH2"/>
    <mergeCell ref="FJE2:FJG2"/>
    <mergeCell ref="FJH2:FJJ2"/>
    <mergeCell ref="FJK2:FJM2"/>
    <mergeCell ref="FJN2:FJP2"/>
    <mergeCell ref="FJQ2:FJS2"/>
    <mergeCell ref="FNF2:FNH2"/>
    <mergeCell ref="FNI2:FNK2"/>
    <mergeCell ref="FNL2:FNN2"/>
    <mergeCell ref="FNO2:FNQ2"/>
    <mergeCell ref="FNR2:FNT2"/>
    <mergeCell ref="FMQ2:FMS2"/>
    <mergeCell ref="FMT2:FMV2"/>
    <mergeCell ref="FMW2:FMY2"/>
    <mergeCell ref="FMZ2:FNB2"/>
    <mergeCell ref="FNC2:FNE2"/>
    <mergeCell ref="FMB2:FMD2"/>
    <mergeCell ref="FME2:FMG2"/>
    <mergeCell ref="FMH2:FMJ2"/>
    <mergeCell ref="FMK2:FMM2"/>
    <mergeCell ref="FMN2:FMP2"/>
    <mergeCell ref="FLM2:FLO2"/>
    <mergeCell ref="FLP2:FLR2"/>
    <mergeCell ref="FLS2:FLU2"/>
    <mergeCell ref="FLV2:FLX2"/>
    <mergeCell ref="FLY2:FMA2"/>
    <mergeCell ref="FPN2:FPP2"/>
    <mergeCell ref="FPQ2:FPS2"/>
    <mergeCell ref="FPT2:FPV2"/>
    <mergeCell ref="FPW2:FPY2"/>
    <mergeCell ref="FPZ2:FQB2"/>
    <mergeCell ref="FOY2:FPA2"/>
    <mergeCell ref="FPB2:FPD2"/>
    <mergeCell ref="FPE2:FPG2"/>
    <mergeCell ref="FPH2:FPJ2"/>
    <mergeCell ref="FPK2:FPM2"/>
    <mergeCell ref="FOJ2:FOL2"/>
    <mergeCell ref="FOM2:FOO2"/>
    <mergeCell ref="FOP2:FOR2"/>
    <mergeCell ref="FOS2:FOU2"/>
    <mergeCell ref="FOV2:FOX2"/>
    <mergeCell ref="FNU2:FNW2"/>
    <mergeCell ref="FNX2:FNZ2"/>
    <mergeCell ref="FOA2:FOC2"/>
    <mergeCell ref="FOD2:FOF2"/>
    <mergeCell ref="FOG2:FOI2"/>
    <mergeCell ref="FRV2:FRX2"/>
    <mergeCell ref="FRY2:FSA2"/>
    <mergeCell ref="FSB2:FSD2"/>
    <mergeCell ref="FSE2:FSG2"/>
    <mergeCell ref="FSH2:FSJ2"/>
    <mergeCell ref="FRG2:FRI2"/>
    <mergeCell ref="FRJ2:FRL2"/>
    <mergeCell ref="FRM2:FRO2"/>
    <mergeCell ref="FRP2:FRR2"/>
    <mergeCell ref="FRS2:FRU2"/>
    <mergeCell ref="FQR2:FQT2"/>
    <mergeCell ref="FQU2:FQW2"/>
    <mergeCell ref="FQX2:FQZ2"/>
    <mergeCell ref="FRA2:FRC2"/>
    <mergeCell ref="FRD2:FRF2"/>
    <mergeCell ref="FQC2:FQE2"/>
    <mergeCell ref="FQF2:FQH2"/>
    <mergeCell ref="FQI2:FQK2"/>
    <mergeCell ref="FQL2:FQN2"/>
    <mergeCell ref="FQO2:FQQ2"/>
    <mergeCell ref="FUD2:FUF2"/>
    <mergeCell ref="FUG2:FUI2"/>
    <mergeCell ref="FUJ2:FUL2"/>
    <mergeCell ref="FUM2:FUO2"/>
    <mergeCell ref="FUP2:FUR2"/>
    <mergeCell ref="FTO2:FTQ2"/>
    <mergeCell ref="FTR2:FTT2"/>
    <mergeCell ref="FTU2:FTW2"/>
    <mergeCell ref="FTX2:FTZ2"/>
    <mergeCell ref="FUA2:FUC2"/>
    <mergeCell ref="FSZ2:FTB2"/>
    <mergeCell ref="FTC2:FTE2"/>
    <mergeCell ref="FTF2:FTH2"/>
    <mergeCell ref="FTI2:FTK2"/>
    <mergeCell ref="FTL2:FTN2"/>
    <mergeCell ref="FSK2:FSM2"/>
    <mergeCell ref="FSN2:FSP2"/>
    <mergeCell ref="FSQ2:FSS2"/>
    <mergeCell ref="FST2:FSV2"/>
    <mergeCell ref="FSW2:FSY2"/>
    <mergeCell ref="FWL2:FWN2"/>
    <mergeCell ref="FWO2:FWQ2"/>
    <mergeCell ref="FWR2:FWT2"/>
    <mergeCell ref="FWU2:FWW2"/>
    <mergeCell ref="FWX2:FWZ2"/>
    <mergeCell ref="FVW2:FVY2"/>
    <mergeCell ref="FVZ2:FWB2"/>
    <mergeCell ref="FWC2:FWE2"/>
    <mergeCell ref="FWF2:FWH2"/>
    <mergeCell ref="FWI2:FWK2"/>
    <mergeCell ref="FVH2:FVJ2"/>
    <mergeCell ref="FVK2:FVM2"/>
    <mergeCell ref="FVN2:FVP2"/>
    <mergeCell ref="FVQ2:FVS2"/>
    <mergeCell ref="FVT2:FVV2"/>
    <mergeCell ref="FUS2:FUU2"/>
    <mergeCell ref="FUV2:FUX2"/>
    <mergeCell ref="FUY2:FVA2"/>
    <mergeCell ref="FVB2:FVD2"/>
    <mergeCell ref="FVE2:FVG2"/>
    <mergeCell ref="FYT2:FYV2"/>
    <mergeCell ref="FYW2:FYY2"/>
    <mergeCell ref="FYZ2:FZB2"/>
    <mergeCell ref="FZC2:FZE2"/>
    <mergeCell ref="FZF2:FZH2"/>
    <mergeCell ref="FYE2:FYG2"/>
    <mergeCell ref="FYH2:FYJ2"/>
    <mergeCell ref="FYK2:FYM2"/>
    <mergeCell ref="FYN2:FYP2"/>
    <mergeCell ref="FYQ2:FYS2"/>
    <mergeCell ref="FXP2:FXR2"/>
    <mergeCell ref="FXS2:FXU2"/>
    <mergeCell ref="FXV2:FXX2"/>
    <mergeCell ref="FXY2:FYA2"/>
    <mergeCell ref="FYB2:FYD2"/>
    <mergeCell ref="FXA2:FXC2"/>
    <mergeCell ref="FXD2:FXF2"/>
    <mergeCell ref="FXG2:FXI2"/>
    <mergeCell ref="FXJ2:FXL2"/>
    <mergeCell ref="FXM2:FXO2"/>
    <mergeCell ref="GBB2:GBD2"/>
    <mergeCell ref="GBE2:GBG2"/>
    <mergeCell ref="GBH2:GBJ2"/>
    <mergeCell ref="GBK2:GBM2"/>
    <mergeCell ref="GBN2:GBP2"/>
    <mergeCell ref="GAM2:GAO2"/>
    <mergeCell ref="GAP2:GAR2"/>
    <mergeCell ref="GAS2:GAU2"/>
    <mergeCell ref="GAV2:GAX2"/>
    <mergeCell ref="GAY2:GBA2"/>
    <mergeCell ref="FZX2:FZZ2"/>
    <mergeCell ref="GAA2:GAC2"/>
    <mergeCell ref="GAD2:GAF2"/>
    <mergeCell ref="GAG2:GAI2"/>
    <mergeCell ref="GAJ2:GAL2"/>
    <mergeCell ref="FZI2:FZK2"/>
    <mergeCell ref="FZL2:FZN2"/>
    <mergeCell ref="FZO2:FZQ2"/>
    <mergeCell ref="FZR2:FZT2"/>
    <mergeCell ref="FZU2:FZW2"/>
    <mergeCell ref="GDJ2:GDL2"/>
    <mergeCell ref="GDM2:GDO2"/>
    <mergeCell ref="GDP2:GDR2"/>
    <mergeCell ref="GDS2:GDU2"/>
    <mergeCell ref="GDV2:GDX2"/>
    <mergeCell ref="GCU2:GCW2"/>
    <mergeCell ref="GCX2:GCZ2"/>
    <mergeCell ref="GDA2:GDC2"/>
    <mergeCell ref="GDD2:GDF2"/>
    <mergeCell ref="GDG2:GDI2"/>
    <mergeCell ref="GCF2:GCH2"/>
    <mergeCell ref="GCI2:GCK2"/>
    <mergeCell ref="GCL2:GCN2"/>
    <mergeCell ref="GCO2:GCQ2"/>
    <mergeCell ref="GCR2:GCT2"/>
    <mergeCell ref="GBQ2:GBS2"/>
    <mergeCell ref="GBT2:GBV2"/>
    <mergeCell ref="GBW2:GBY2"/>
    <mergeCell ref="GBZ2:GCB2"/>
    <mergeCell ref="GCC2:GCE2"/>
    <mergeCell ref="GFR2:GFT2"/>
    <mergeCell ref="GFU2:GFW2"/>
    <mergeCell ref="GFX2:GFZ2"/>
    <mergeCell ref="GGA2:GGC2"/>
    <mergeCell ref="GGD2:GGF2"/>
    <mergeCell ref="GFC2:GFE2"/>
    <mergeCell ref="GFF2:GFH2"/>
    <mergeCell ref="GFI2:GFK2"/>
    <mergeCell ref="GFL2:GFN2"/>
    <mergeCell ref="GFO2:GFQ2"/>
    <mergeCell ref="GEN2:GEP2"/>
    <mergeCell ref="GEQ2:GES2"/>
    <mergeCell ref="GET2:GEV2"/>
    <mergeCell ref="GEW2:GEY2"/>
    <mergeCell ref="GEZ2:GFB2"/>
    <mergeCell ref="GDY2:GEA2"/>
    <mergeCell ref="GEB2:GED2"/>
    <mergeCell ref="GEE2:GEG2"/>
    <mergeCell ref="GEH2:GEJ2"/>
    <mergeCell ref="GEK2:GEM2"/>
    <mergeCell ref="GHZ2:GIB2"/>
    <mergeCell ref="GIC2:GIE2"/>
    <mergeCell ref="GIF2:GIH2"/>
    <mergeCell ref="GII2:GIK2"/>
    <mergeCell ref="GIL2:GIN2"/>
    <mergeCell ref="GHK2:GHM2"/>
    <mergeCell ref="GHN2:GHP2"/>
    <mergeCell ref="GHQ2:GHS2"/>
    <mergeCell ref="GHT2:GHV2"/>
    <mergeCell ref="GHW2:GHY2"/>
    <mergeCell ref="GGV2:GGX2"/>
    <mergeCell ref="GGY2:GHA2"/>
    <mergeCell ref="GHB2:GHD2"/>
    <mergeCell ref="GHE2:GHG2"/>
    <mergeCell ref="GHH2:GHJ2"/>
    <mergeCell ref="GGG2:GGI2"/>
    <mergeCell ref="GGJ2:GGL2"/>
    <mergeCell ref="GGM2:GGO2"/>
    <mergeCell ref="GGP2:GGR2"/>
    <mergeCell ref="GGS2:GGU2"/>
    <mergeCell ref="GKH2:GKJ2"/>
    <mergeCell ref="GKK2:GKM2"/>
    <mergeCell ref="GKN2:GKP2"/>
    <mergeCell ref="GKQ2:GKS2"/>
    <mergeCell ref="GKT2:GKV2"/>
    <mergeCell ref="GJS2:GJU2"/>
    <mergeCell ref="GJV2:GJX2"/>
    <mergeCell ref="GJY2:GKA2"/>
    <mergeCell ref="GKB2:GKD2"/>
    <mergeCell ref="GKE2:GKG2"/>
    <mergeCell ref="GJD2:GJF2"/>
    <mergeCell ref="GJG2:GJI2"/>
    <mergeCell ref="GJJ2:GJL2"/>
    <mergeCell ref="GJM2:GJO2"/>
    <mergeCell ref="GJP2:GJR2"/>
    <mergeCell ref="GIO2:GIQ2"/>
    <mergeCell ref="GIR2:GIT2"/>
    <mergeCell ref="GIU2:GIW2"/>
    <mergeCell ref="GIX2:GIZ2"/>
    <mergeCell ref="GJA2:GJC2"/>
    <mergeCell ref="GMP2:GMR2"/>
    <mergeCell ref="GMS2:GMU2"/>
    <mergeCell ref="GMV2:GMX2"/>
    <mergeCell ref="GMY2:GNA2"/>
    <mergeCell ref="GNB2:GND2"/>
    <mergeCell ref="GMA2:GMC2"/>
    <mergeCell ref="GMD2:GMF2"/>
    <mergeCell ref="GMG2:GMI2"/>
    <mergeCell ref="GMJ2:GML2"/>
    <mergeCell ref="GMM2:GMO2"/>
    <mergeCell ref="GLL2:GLN2"/>
    <mergeCell ref="GLO2:GLQ2"/>
    <mergeCell ref="GLR2:GLT2"/>
    <mergeCell ref="GLU2:GLW2"/>
    <mergeCell ref="GLX2:GLZ2"/>
    <mergeCell ref="GKW2:GKY2"/>
    <mergeCell ref="GKZ2:GLB2"/>
    <mergeCell ref="GLC2:GLE2"/>
    <mergeCell ref="GLF2:GLH2"/>
    <mergeCell ref="GLI2:GLK2"/>
    <mergeCell ref="GOX2:GOZ2"/>
    <mergeCell ref="GPA2:GPC2"/>
    <mergeCell ref="GPD2:GPF2"/>
    <mergeCell ref="GPG2:GPI2"/>
    <mergeCell ref="GPJ2:GPL2"/>
    <mergeCell ref="GOI2:GOK2"/>
    <mergeCell ref="GOL2:GON2"/>
    <mergeCell ref="GOO2:GOQ2"/>
    <mergeCell ref="GOR2:GOT2"/>
    <mergeCell ref="GOU2:GOW2"/>
    <mergeCell ref="GNT2:GNV2"/>
    <mergeCell ref="GNW2:GNY2"/>
    <mergeCell ref="GNZ2:GOB2"/>
    <mergeCell ref="GOC2:GOE2"/>
    <mergeCell ref="GOF2:GOH2"/>
    <mergeCell ref="GNE2:GNG2"/>
    <mergeCell ref="GNH2:GNJ2"/>
    <mergeCell ref="GNK2:GNM2"/>
    <mergeCell ref="GNN2:GNP2"/>
    <mergeCell ref="GNQ2:GNS2"/>
    <mergeCell ref="GRF2:GRH2"/>
    <mergeCell ref="GRI2:GRK2"/>
    <mergeCell ref="GRL2:GRN2"/>
    <mergeCell ref="GRO2:GRQ2"/>
    <mergeCell ref="GRR2:GRT2"/>
    <mergeCell ref="GQQ2:GQS2"/>
    <mergeCell ref="GQT2:GQV2"/>
    <mergeCell ref="GQW2:GQY2"/>
    <mergeCell ref="GQZ2:GRB2"/>
    <mergeCell ref="GRC2:GRE2"/>
    <mergeCell ref="GQB2:GQD2"/>
    <mergeCell ref="GQE2:GQG2"/>
    <mergeCell ref="GQH2:GQJ2"/>
    <mergeCell ref="GQK2:GQM2"/>
    <mergeCell ref="GQN2:GQP2"/>
    <mergeCell ref="GPM2:GPO2"/>
    <mergeCell ref="GPP2:GPR2"/>
    <mergeCell ref="GPS2:GPU2"/>
    <mergeCell ref="GPV2:GPX2"/>
    <mergeCell ref="GPY2:GQA2"/>
    <mergeCell ref="GTN2:GTP2"/>
    <mergeCell ref="GTQ2:GTS2"/>
    <mergeCell ref="GTT2:GTV2"/>
    <mergeCell ref="GTW2:GTY2"/>
    <mergeCell ref="GTZ2:GUB2"/>
    <mergeCell ref="GSY2:GTA2"/>
    <mergeCell ref="GTB2:GTD2"/>
    <mergeCell ref="GTE2:GTG2"/>
    <mergeCell ref="GTH2:GTJ2"/>
    <mergeCell ref="GTK2:GTM2"/>
    <mergeCell ref="GSJ2:GSL2"/>
    <mergeCell ref="GSM2:GSO2"/>
    <mergeCell ref="GSP2:GSR2"/>
    <mergeCell ref="GSS2:GSU2"/>
    <mergeCell ref="GSV2:GSX2"/>
    <mergeCell ref="GRU2:GRW2"/>
    <mergeCell ref="GRX2:GRZ2"/>
    <mergeCell ref="GSA2:GSC2"/>
    <mergeCell ref="GSD2:GSF2"/>
    <mergeCell ref="GSG2:GSI2"/>
    <mergeCell ref="GVV2:GVX2"/>
    <mergeCell ref="GVY2:GWA2"/>
    <mergeCell ref="GWB2:GWD2"/>
    <mergeCell ref="GWE2:GWG2"/>
    <mergeCell ref="GWH2:GWJ2"/>
    <mergeCell ref="GVG2:GVI2"/>
    <mergeCell ref="GVJ2:GVL2"/>
    <mergeCell ref="GVM2:GVO2"/>
    <mergeCell ref="GVP2:GVR2"/>
    <mergeCell ref="GVS2:GVU2"/>
    <mergeCell ref="GUR2:GUT2"/>
    <mergeCell ref="GUU2:GUW2"/>
    <mergeCell ref="GUX2:GUZ2"/>
    <mergeCell ref="GVA2:GVC2"/>
    <mergeCell ref="GVD2:GVF2"/>
    <mergeCell ref="GUC2:GUE2"/>
    <mergeCell ref="GUF2:GUH2"/>
    <mergeCell ref="GUI2:GUK2"/>
    <mergeCell ref="GUL2:GUN2"/>
    <mergeCell ref="GUO2:GUQ2"/>
    <mergeCell ref="GYD2:GYF2"/>
    <mergeCell ref="GYG2:GYI2"/>
    <mergeCell ref="GYJ2:GYL2"/>
    <mergeCell ref="GYM2:GYO2"/>
    <mergeCell ref="GYP2:GYR2"/>
    <mergeCell ref="GXO2:GXQ2"/>
    <mergeCell ref="GXR2:GXT2"/>
    <mergeCell ref="GXU2:GXW2"/>
    <mergeCell ref="GXX2:GXZ2"/>
    <mergeCell ref="GYA2:GYC2"/>
    <mergeCell ref="GWZ2:GXB2"/>
    <mergeCell ref="GXC2:GXE2"/>
    <mergeCell ref="GXF2:GXH2"/>
    <mergeCell ref="GXI2:GXK2"/>
    <mergeCell ref="GXL2:GXN2"/>
    <mergeCell ref="GWK2:GWM2"/>
    <mergeCell ref="GWN2:GWP2"/>
    <mergeCell ref="GWQ2:GWS2"/>
    <mergeCell ref="GWT2:GWV2"/>
    <mergeCell ref="GWW2:GWY2"/>
    <mergeCell ref="HAL2:HAN2"/>
    <mergeCell ref="HAO2:HAQ2"/>
    <mergeCell ref="HAR2:HAT2"/>
    <mergeCell ref="HAU2:HAW2"/>
    <mergeCell ref="HAX2:HAZ2"/>
    <mergeCell ref="GZW2:GZY2"/>
    <mergeCell ref="GZZ2:HAB2"/>
    <mergeCell ref="HAC2:HAE2"/>
    <mergeCell ref="HAF2:HAH2"/>
    <mergeCell ref="HAI2:HAK2"/>
    <mergeCell ref="GZH2:GZJ2"/>
    <mergeCell ref="GZK2:GZM2"/>
    <mergeCell ref="GZN2:GZP2"/>
    <mergeCell ref="GZQ2:GZS2"/>
    <mergeCell ref="GZT2:GZV2"/>
    <mergeCell ref="GYS2:GYU2"/>
    <mergeCell ref="GYV2:GYX2"/>
    <mergeCell ref="GYY2:GZA2"/>
    <mergeCell ref="GZB2:GZD2"/>
    <mergeCell ref="GZE2:GZG2"/>
    <mergeCell ref="HCT2:HCV2"/>
    <mergeCell ref="HCW2:HCY2"/>
    <mergeCell ref="HCZ2:HDB2"/>
    <mergeCell ref="HDC2:HDE2"/>
    <mergeCell ref="HDF2:HDH2"/>
    <mergeCell ref="HCE2:HCG2"/>
    <mergeCell ref="HCH2:HCJ2"/>
    <mergeCell ref="HCK2:HCM2"/>
    <mergeCell ref="HCN2:HCP2"/>
    <mergeCell ref="HCQ2:HCS2"/>
    <mergeCell ref="HBP2:HBR2"/>
    <mergeCell ref="HBS2:HBU2"/>
    <mergeCell ref="HBV2:HBX2"/>
    <mergeCell ref="HBY2:HCA2"/>
    <mergeCell ref="HCB2:HCD2"/>
    <mergeCell ref="HBA2:HBC2"/>
    <mergeCell ref="HBD2:HBF2"/>
    <mergeCell ref="HBG2:HBI2"/>
    <mergeCell ref="HBJ2:HBL2"/>
    <mergeCell ref="HBM2:HBO2"/>
    <mergeCell ref="HFB2:HFD2"/>
    <mergeCell ref="HFE2:HFG2"/>
    <mergeCell ref="HFH2:HFJ2"/>
    <mergeCell ref="HFK2:HFM2"/>
    <mergeCell ref="HFN2:HFP2"/>
    <mergeCell ref="HEM2:HEO2"/>
    <mergeCell ref="HEP2:HER2"/>
    <mergeCell ref="HES2:HEU2"/>
    <mergeCell ref="HEV2:HEX2"/>
    <mergeCell ref="HEY2:HFA2"/>
    <mergeCell ref="HDX2:HDZ2"/>
    <mergeCell ref="HEA2:HEC2"/>
    <mergeCell ref="HED2:HEF2"/>
    <mergeCell ref="HEG2:HEI2"/>
    <mergeCell ref="HEJ2:HEL2"/>
    <mergeCell ref="HDI2:HDK2"/>
    <mergeCell ref="HDL2:HDN2"/>
    <mergeCell ref="HDO2:HDQ2"/>
    <mergeCell ref="HDR2:HDT2"/>
    <mergeCell ref="HDU2:HDW2"/>
    <mergeCell ref="HHJ2:HHL2"/>
    <mergeCell ref="HHM2:HHO2"/>
    <mergeCell ref="HHP2:HHR2"/>
    <mergeCell ref="HHS2:HHU2"/>
    <mergeCell ref="HHV2:HHX2"/>
    <mergeCell ref="HGU2:HGW2"/>
    <mergeCell ref="HGX2:HGZ2"/>
    <mergeCell ref="HHA2:HHC2"/>
    <mergeCell ref="HHD2:HHF2"/>
    <mergeCell ref="HHG2:HHI2"/>
    <mergeCell ref="HGF2:HGH2"/>
    <mergeCell ref="HGI2:HGK2"/>
    <mergeCell ref="HGL2:HGN2"/>
    <mergeCell ref="HGO2:HGQ2"/>
    <mergeCell ref="HGR2:HGT2"/>
    <mergeCell ref="HFQ2:HFS2"/>
    <mergeCell ref="HFT2:HFV2"/>
    <mergeCell ref="HFW2:HFY2"/>
    <mergeCell ref="HFZ2:HGB2"/>
    <mergeCell ref="HGC2:HGE2"/>
    <mergeCell ref="HJR2:HJT2"/>
    <mergeCell ref="HJU2:HJW2"/>
    <mergeCell ref="HJX2:HJZ2"/>
    <mergeCell ref="HKA2:HKC2"/>
    <mergeCell ref="HKD2:HKF2"/>
    <mergeCell ref="HJC2:HJE2"/>
    <mergeCell ref="HJF2:HJH2"/>
    <mergeCell ref="HJI2:HJK2"/>
    <mergeCell ref="HJL2:HJN2"/>
    <mergeCell ref="HJO2:HJQ2"/>
    <mergeCell ref="HIN2:HIP2"/>
    <mergeCell ref="HIQ2:HIS2"/>
    <mergeCell ref="HIT2:HIV2"/>
    <mergeCell ref="HIW2:HIY2"/>
    <mergeCell ref="HIZ2:HJB2"/>
    <mergeCell ref="HHY2:HIA2"/>
    <mergeCell ref="HIB2:HID2"/>
    <mergeCell ref="HIE2:HIG2"/>
    <mergeCell ref="HIH2:HIJ2"/>
    <mergeCell ref="HIK2:HIM2"/>
    <mergeCell ref="HLZ2:HMB2"/>
    <mergeCell ref="HMC2:HME2"/>
    <mergeCell ref="HMF2:HMH2"/>
    <mergeCell ref="HMI2:HMK2"/>
    <mergeCell ref="HML2:HMN2"/>
    <mergeCell ref="HLK2:HLM2"/>
    <mergeCell ref="HLN2:HLP2"/>
    <mergeCell ref="HLQ2:HLS2"/>
    <mergeCell ref="HLT2:HLV2"/>
    <mergeCell ref="HLW2:HLY2"/>
    <mergeCell ref="HKV2:HKX2"/>
    <mergeCell ref="HKY2:HLA2"/>
    <mergeCell ref="HLB2:HLD2"/>
    <mergeCell ref="HLE2:HLG2"/>
    <mergeCell ref="HLH2:HLJ2"/>
    <mergeCell ref="HKG2:HKI2"/>
    <mergeCell ref="HKJ2:HKL2"/>
    <mergeCell ref="HKM2:HKO2"/>
    <mergeCell ref="HKP2:HKR2"/>
    <mergeCell ref="HKS2:HKU2"/>
    <mergeCell ref="HOH2:HOJ2"/>
    <mergeCell ref="HOK2:HOM2"/>
    <mergeCell ref="HON2:HOP2"/>
    <mergeCell ref="HOQ2:HOS2"/>
    <mergeCell ref="HOT2:HOV2"/>
    <mergeCell ref="HNS2:HNU2"/>
    <mergeCell ref="HNV2:HNX2"/>
    <mergeCell ref="HNY2:HOA2"/>
    <mergeCell ref="HOB2:HOD2"/>
    <mergeCell ref="HOE2:HOG2"/>
    <mergeCell ref="HND2:HNF2"/>
    <mergeCell ref="HNG2:HNI2"/>
    <mergeCell ref="HNJ2:HNL2"/>
    <mergeCell ref="HNM2:HNO2"/>
    <mergeCell ref="HNP2:HNR2"/>
    <mergeCell ref="HMO2:HMQ2"/>
    <mergeCell ref="HMR2:HMT2"/>
    <mergeCell ref="HMU2:HMW2"/>
    <mergeCell ref="HMX2:HMZ2"/>
    <mergeCell ref="HNA2:HNC2"/>
    <mergeCell ref="HQP2:HQR2"/>
    <mergeCell ref="HQS2:HQU2"/>
    <mergeCell ref="HQV2:HQX2"/>
    <mergeCell ref="HQY2:HRA2"/>
    <mergeCell ref="HRB2:HRD2"/>
    <mergeCell ref="HQA2:HQC2"/>
    <mergeCell ref="HQD2:HQF2"/>
    <mergeCell ref="HQG2:HQI2"/>
    <mergeCell ref="HQJ2:HQL2"/>
    <mergeCell ref="HQM2:HQO2"/>
    <mergeCell ref="HPL2:HPN2"/>
    <mergeCell ref="HPO2:HPQ2"/>
    <mergeCell ref="HPR2:HPT2"/>
    <mergeCell ref="HPU2:HPW2"/>
    <mergeCell ref="HPX2:HPZ2"/>
    <mergeCell ref="HOW2:HOY2"/>
    <mergeCell ref="HOZ2:HPB2"/>
    <mergeCell ref="HPC2:HPE2"/>
    <mergeCell ref="HPF2:HPH2"/>
    <mergeCell ref="HPI2:HPK2"/>
    <mergeCell ref="HSX2:HSZ2"/>
    <mergeCell ref="HTA2:HTC2"/>
    <mergeCell ref="HTD2:HTF2"/>
    <mergeCell ref="HTG2:HTI2"/>
    <mergeCell ref="HTJ2:HTL2"/>
    <mergeCell ref="HSI2:HSK2"/>
    <mergeCell ref="HSL2:HSN2"/>
    <mergeCell ref="HSO2:HSQ2"/>
    <mergeCell ref="HSR2:HST2"/>
    <mergeCell ref="HSU2:HSW2"/>
    <mergeCell ref="HRT2:HRV2"/>
    <mergeCell ref="HRW2:HRY2"/>
    <mergeCell ref="HRZ2:HSB2"/>
    <mergeCell ref="HSC2:HSE2"/>
    <mergeCell ref="HSF2:HSH2"/>
    <mergeCell ref="HRE2:HRG2"/>
    <mergeCell ref="HRH2:HRJ2"/>
    <mergeCell ref="HRK2:HRM2"/>
    <mergeCell ref="HRN2:HRP2"/>
    <mergeCell ref="HRQ2:HRS2"/>
    <mergeCell ref="HVF2:HVH2"/>
    <mergeCell ref="HVI2:HVK2"/>
    <mergeCell ref="HVL2:HVN2"/>
    <mergeCell ref="HVO2:HVQ2"/>
    <mergeCell ref="HVR2:HVT2"/>
    <mergeCell ref="HUQ2:HUS2"/>
    <mergeCell ref="HUT2:HUV2"/>
    <mergeCell ref="HUW2:HUY2"/>
    <mergeCell ref="HUZ2:HVB2"/>
    <mergeCell ref="HVC2:HVE2"/>
    <mergeCell ref="HUB2:HUD2"/>
    <mergeCell ref="HUE2:HUG2"/>
    <mergeCell ref="HUH2:HUJ2"/>
    <mergeCell ref="HUK2:HUM2"/>
    <mergeCell ref="HUN2:HUP2"/>
    <mergeCell ref="HTM2:HTO2"/>
    <mergeCell ref="HTP2:HTR2"/>
    <mergeCell ref="HTS2:HTU2"/>
    <mergeCell ref="HTV2:HTX2"/>
    <mergeCell ref="HTY2:HUA2"/>
    <mergeCell ref="HXN2:HXP2"/>
    <mergeCell ref="HXQ2:HXS2"/>
    <mergeCell ref="HXT2:HXV2"/>
    <mergeCell ref="HXW2:HXY2"/>
    <mergeCell ref="HXZ2:HYB2"/>
    <mergeCell ref="HWY2:HXA2"/>
    <mergeCell ref="HXB2:HXD2"/>
    <mergeCell ref="HXE2:HXG2"/>
    <mergeCell ref="HXH2:HXJ2"/>
    <mergeCell ref="HXK2:HXM2"/>
    <mergeCell ref="HWJ2:HWL2"/>
    <mergeCell ref="HWM2:HWO2"/>
    <mergeCell ref="HWP2:HWR2"/>
    <mergeCell ref="HWS2:HWU2"/>
    <mergeCell ref="HWV2:HWX2"/>
    <mergeCell ref="HVU2:HVW2"/>
    <mergeCell ref="HVX2:HVZ2"/>
    <mergeCell ref="HWA2:HWC2"/>
    <mergeCell ref="HWD2:HWF2"/>
    <mergeCell ref="HWG2:HWI2"/>
    <mergeCell ref="HZV2:HZX2"/>
    <mergeCell ref="HZY2:IAA2"/>
    <mergeCell ref="IAB2:IAD2"/>
    <mergeCell ref="IAE2:IAG2"/>
    <mergeCell ref="IAH2:IAJ2"/>
    <mergeCell ref="HZG2:HZI2"/>
    <mergeCell ref="HZJ2:HZL2"/>
    <mergeCell ref="HZM2:HZO2"/>
    <mergeCell ref="HZP2:HZR2"/>
    <mergeCell ref="HZS2:HZU2"/>
    <mergeCell ref="HYR2:HYT2"/>
    <mergeCell ref="HYU2:HYW2"/>
    <mergeCell ref="HYX2:HYZ2"/>
    <mergeCell ref="HZA2:HZC2"/>
    <mergeCell ref="HZD2:HZF2"/>
    <mergeCell ref="HYC2:HYE2"/>
    <mergeCell ref="HYF2:HYH2"/>
    <mergeCell ref="HYI2:HYK2"/>
    <mergeCell ref="HYL2:HYN2"/>
    <mergeCell ref="HYO2:HYQ2"/>
    <mergeCell ref="ICD2:ICF2"/>
    <mergeCell ref="ICG2:ICI2"/>
    <mergeCell ref="ICJ2:ICL2"/>
    <mergeCell ref="ICM2:ICO2"/>
    <mergeCell ref="ICP2:ICR2"/>
    <mergeCell ref="IBO2:IBQ2"/>
    <mergeCell ref="IBR2:IBT2"/>
    <mergeCell ref="IBU2:IBW2"/>
    <mergeCell ref="IBX2:IBZ2"/>
    <mergeCell ref="ICA2:ICC2"/>
    <mergeCell ref="IAZ2:IBB2"/>
    <mergeCell ref="IBC2:IBE2"/>
    <mergeCell ref="IBF2:IBH2"/>
    <mergeCell ref="IBI2:IBK2"/>
    <mergeCell ref="IBL2:IBN2"/>
    <mergeCell ref="IAK2:IAM2"/>
    <mergeCell ref="IAN2:IAP2"/>
    <mergeCell ref="IAQ2:IAS2"/>
    <mergeCell ref="IAT2:IAV2"/>
    <mergeCell ref="IAW2:IAY2"/>
    <mergeCell ref="IEL2:IEN2"/>
    <mergeCell ref="IEO2:IEQ2"/>
    <mergeCell ref="IER2:IET2"/>
    <mergeCell ref="IEU2:IEW2"/>
    <mergeCell ref="IEX2:IEZ2"/>
    <mergeCell ref="IDW2:IDY2"/>
    <mergeCell ref="IDZ2:IEB2"/>
    <mergeCell ref="IEC2:IEE2"/>
    <mergeCell ref="IEF2:IEH2"/>
    <mergeCell ref="IEI2:IEK2"/>
    <mergeCell ref="IDH2:IDJ2"/>
    <mergeCell ref="IDK2:IDM2"/>
    <mergeCell ref="IDN2:IDP2"/>
    <mergeCell ref="IDQ2:IDS2"/>
    <mergeCell ref="IDT2:IDV2"/>
    <mergeCell ref="ICS2:ICU2"/>
    <mergeCell ref="ICV2:ICX2"/>
    <mergeCell ref="ICY2:IDA2"/>
    <mergeCell ref="IDB2:IDD2"/>
    <mergeCell ref="IDE2:IDG2"/>
    <mergeCell ref="IGT2:IGV2"/>
    <mergeCell ref="IGW2:IGY2"/>
    <mergeCell ref="IGZ2:IHB2"/>
    <mergeCell ref="IHC2:IHE2"/>
    <mergeCell ref="IHF2:IHH2"/>
    <mergeCell ref="IGE2:IGG2"/>
    <mergeCell ref="IGH2:IGJ2"/>
    <mergeCell ref="IGK2:IGM2"/>
    <mergeCell ref="IGN2:IGP2"/>
    <mergeCell ref="IGQ2:IGS2"/>
    <mergeCell ref="IFP2:IFR2"/>
    <mergeCell ref="IFS2:IFU2"/>
    <mergeCell ref="IFV2:IFX2"/>
    <mergeCell ref="IFY2:IGA2"/>
    <mergeCell ref="IGB2:IGD2"/>
    <mergeCell ref="IFA2:IFC2"/>
    <mergeCell ref="IFD2:IFF2"/>
    <mergeCell ref="IFG2:IFI2"/>
    <mergeCell ref="IFJ2:IFL2"/>
    <mergeCell ref="IFM2:IFO2"/>
    <mergeCell ref="IJB2:IJD2"/>
    <mergeCell ref="IJE2:IJG2"/>
    <mergeCell ref="IJH2:IJJ2"/>
    <mergeCell ref="IJK2:IJM2"/>
    <mergeCell ref="IJN2:IJP2"/>
    <mergeCell ref="IIM2:IIO2"/>
    <mergeCell ref="IIP2:IIR2"/>
    <mergeCell ref="IIS2:IIU2"/>
    <mergeCell ref="IIV2:IIX2"/>
    <mergeCell ref="IIY2:IJA2"/>
    <mergeCell ref="IHX2:IHZ2"/>
    <mergeCell ref="IIA2:IIC2"/>
    <mergeCell ref="IID2:IIF2"/>
    <mergeCell ref="IIG2:III2"/>
    <mergeCell ref="IIJ2:IIL2"/>
    <mergeCell ref="IHI2:IHK2"/>
    <mergeCell ref="IHL2:IHN2"/>
    <mergeCell ref="IHO2:IHQ2"/>
    <mergeCell ref="IHR2:IHT2"/>
    <mergeCell ref="IHU2:IHW2"/>
    <mergeCell ref="ILJ2:ILL2"/>
    <mergeCell ref="ILM2:ILO2"/>
    <mergeCell ref="ILP2:ILR2"/>
    <mergeCell ref="ILS2:ILU2"/>
    <mergeCell ref="ILV2:ILX2"/>
    <mergeCell ref="IKU2:IKW2"/>
    <mergeCell ref="IKX2:IKZ2"/>
    <mergeCell ref="ILA2:ILC2"/>
    <mergeCell ref="ILD2:ILF2"/>
    <mergeCell ref="ILG2:ILI2"/>
    <mergeCell ref="IKF2:IKH2"/>
    <mergeCell ref="IKI2:IKK2"/>
    <mergeCell ref="IKL2:IKN2"/>
    <mergeCell ref="IKO2:IKQ2"/>
    <mergeCell ref="IKR2:IKT2"/>
    <mergeCell ref="IJQ2:IJS2"/>
    <mergeCell ref="IJT2:IJV2"/>
    <mergeCell ref="IJW2:IJY2"/>
    <mergeCell ref="IJZ2:IKB2"/>
    <mergeCell ref="IKC2:IKE2"/>
    <mergeCell ref="INR2:INT2"/>
    <mergeCell ref="INU2:INW2"/>
    <mergeCell ref="INX2:INZ2"/>
    <mergeCell ref="IOA2:IOC2"/>
    <mergeCell ref="IOD2:IOF2"/>
    <mergeCell ref="INC2:INE2"/>
    <mergeCell ref="INF2:INH2"/>
    <mergeCell ref="INI2:INK2"/>
    <mergeCell ref="INL2:INN2"/>
    <mergeCell ref="INO2:INQ2"/>
    <mergeCell ref="IMN2:IMP2"/>
    <mergeCell ref="IMQ2:IMS2"/>
    <mergeCell ref="IMT2:IMV2"/>
    <mergeCell ref="IMW2:IMY2"/>
    <mergeCell ref="IMZ2:INB2"/>
    <mergeCell ref="ILY2:IMA2"/>
    <mergeCell ref="IMB2:IMD2"/>
    <mergeCell ref="IME2:IMG2"/>
    <mergeCell ref="IMH2:IMJ2"/>
    <mergeCell ref="IMK2:IMM2"/>
    <mergeCell ref="IPZ2:IQB2"/>
    <mergeCell ref="IQC2:IQE2"/>
    <mergeCell ref="IQF2:IQH2"/>
    <mergeCell ref="IQI2:IQK2"/>
    <mergeCell ref="IQL2:IQN2"/>
    <mergeCell ref="IPK2:IPM2"/>
    <mergeCell ref="IPN2:IPP2"/>
    <mergeCell ref="IPQ2:IPS2"/>
    <mergeCell ref="IPT2:IPV2"/>
    <mergeCell ref="IPW2:IPY2"/>
    <mergeCell ref="IOV2:IOX2"/>
    <mergeCell ref="IOY2:IPA2"/>
    <mergeCell ref="IPB2:IPD2"/>
    <mergeCell ref="IPE2:IPG2"/>
    <mergeCell ref="IPH2:IPJ2"/>
    <mergeCell ref="IOG2:IOI2"/>
    <mergeCell ref="IOJ2:IOL2"/>
    <mergeCell ref="IOM2:IOO2"/>
    <mergeCell ref="IOP2:IOR2"/>
    <mergeCell ref="IOS2:IOU2"/>
    <mergeCell ref="ISH2:ISJ2"/>
    <mergeCell ref="ISK2:ISM2"/>
    <mergeCell ref="ISN2:ISP2"/>
    <mergeCell ref="ISQ2:ISS2"/>
    <mergeCell ref="IST2:ISV2"/>
    <mergeCell ref="IRS2:IRU2"/>
    <mergeCell ref="IRV2:IRX2"/>
    <mergeCell ref="IRY2:ISA2"/>
    <mergeCell ref="ISB2:ISD2"/>
    <mergeCell ref="ISE2:ISG2"/>
    <mergeCell ref="IRD2:IRF2"/>
    <mergeCell ref="IRG2:IRI2"/>
    <mergeCell ref="IRJ2:IRL2"/>
    <mergeCell ref="IRM2:IRO2"/>
    <mergeCell ref="IRP2:IRR2"/>
    <mergeCell ref="IQO2:IQQ2"/>
    <mergeCell ref="IQR2:IQT2"/>
    <mergeCell ref="IQU2:IQW2"/>
    <mergeCell ref="IQX2:IQZ2"/>
    <mergeCell ref="IRA2:IRC2"/>
    <mergeCell ref="IUP2:IUR2"/>
    <mergeCell ref="IUS2:IUU2"/>
    <mergeCell ref="IUV2:IUX2"/>
    <mergeCell ref="IUY2:IVA2"/>
    <mergeCell ref="IVB2:IVD2"/>
    <mergeCell ref="IUA2:IUC2"/>
    <mergeCell ref="IUD2:IUF2"/>
    <mergeCell ref="IUG2:IUI2"/>
    <mergeCell ref="IUJ2:IUL2"/>
    <mergeCell ref="IUM2:IUO2"/>
    <mergeCell ref="ITL2:ITN2"/>
    <mergeCell ref="ITO2:ITQ2"/>
    <mergeCell ref="ITR2:ITT2"/>
    <mergeCell ref="ITU2:ITW2"/>
    <mergeCell ref="ITX2:ITZ2"/>
    <mergeCell ref="ISW2:ISY2"/>
    <mergeCell ref="ISZ2:ITB2"/>
    <mergeCell ref="ITC2:ITE2"/>
    <mergeCell ref="ITF2:ITH2"/>
    <mergeCell ref="ITI2:ITK2"/>
    <mergeCell ref="IWX2:IWZ2"/>
    <mergeCell ref="IXA2:IXC2"/>
    <mergeCell ref="IXD2:IXF2"/>
    <mergeCell ref="IXG2:IXI2"/>
    <mergeCell ref="IXJ2:IXL2"/>
    <mergeCell ref="IWI2:IWK2"/>
    <mergeCell ref="IWL2:IWN2"/>
    <mergeCell ref="IWO2:IWQ2"/>
    <mergeCell ref="IWR2:IWT2"/>
    <mergeCell ref="IWU2:IWW2"/>
    <mergeCell ref="IVT2:IVV2"/>
    <mergeCell ref="IVW2:IVY2"/>
    <mergeCell ref="IVZ2:IWB2"/>
    <mergeCell ref="IWC2:IWE2"/>
    <mergeCell ref="IWF2:IWH2"/>
    <mergeCell ref="IVE2:IVG2"/>
    <mergeCell ref="IVH2:IVJ2"/>
    <mergeCell ref="IVK2:IVM2"/>
    <mergeCell ref="IVN2:IVP2"/>
    <mergeCell ref="IVQ2:IVS2"/>
    <mergeCell ref="IZF2:IZH2"/>
    <mergeCell ref="IZI2:IZK2"/>
    <mergeCell ref="IZL2:IZN2"/>
    <mergeCell ref="IZO2:IZQ2"/>
    <mergeCell ref="IZR2:IZT2"/>
    <mergeCell ref="IYQ2:IYS2"/>
    <mergeCell ref="IYT2:IYV2"/>
    <mergeCell ref="IYW2:IYY2"/>
    <mergeCell ref="IYZ2:IZB2"/>
    <mergeCell ref="IZC2:IZE2"/>
    <mergeCell ref="IYB2:IYD2"/>
    <mergeCell ref="IYE2:IYG2"/>
    <mergeCell ref="IYH2:IYJ2"/>
    <mergeCell ref="IYK2:IYM2"/>
    <mergeCell ref="IYN2:IYP2"/>
    <mergeCell ref="IXM2:IXO2"/>
    <mergeCell ref="IXP2:IXR2"/>
    <mergeCell ref="IXS2:IXU2"/>
    <mergeCell ref="IXV2:IXX2"/>
    <mergeCell ref="IXY2:IYA2"/>
    <mergeCell ref="JBN2:JBP2"/>
    <mergeCell ref="JBQ2:JBS2"/>
    <mergeCell ref="JBT2:JBV2"/>
    <mergeCell ref="JBW2:JBY2"/>
    <mergeCell ref="JBZ2:JCB2"/>
    <mergeCell ref="JAY2:JBA2"/>
    <mergeCell ref="JBB2:JBD2"/>
    <mergeCell ref="JBE2:JBG2"/>
    <mergeCell ref="JBH2:JBJ2"/>
    <mergeCell ref="JBK2:JBM2"/>
    <mergeCell ref="JAJ2:JAL2"/>
    <mergeCell ref="JAM2:JAO2"/>
    <mergeCell ref="JAP2:JAR2"/>
    <mergeCell ref="JAS2:JAU2"/>
    <mergeCell ref="JAV2:JAX2"/>
    <mergeCell ref="IZU2:IZW2"/>
    <mergeCell ref="IZX2:IZZ2"/>
    <mergeCell ref="JAA2:JAC2"/>
    <mergeCell ref="JAD2:JAF2"/>
    <mergeCell ref="JAG2:JAI2"/>
    <mergeCell ref="JDV2:JDX2"/>
    <mergeCell ref="JDY2:JEA2"/>
    <mergeCell ref="JEB2:JED2"/>
    <mergeCell ref="JEE2:JEG2"/>
    <mergeCell ref="JEH2:JEJ2"/>
    <mergeCell ref="JDG2:JDI2"/>
    <mergeCell ref="JDJ2:JDL2"/>
    <mergeCell ref="JDM2:JDO2"/>
    <mergeCell ref="JDP2:JDR2"/>
    <mergeCell ref="JDS2:JDU2"/>
    <mergeCell ref="JCR2:JCT2"/>
    <mergeCell ref="JCU2:JCW2"/>
    <mergeCell ref="JCX2:JCZ2"/>
    <mergeCell ref="JDA2:JDC2"/>
    <mergeCell ref="JDD2:JDF2"/>
    <mergeCell ref="JCC2:JCE2"/>
    <mergeCell ref="JCF2:JCH2"/>
    <mergeCell ref="JCI2:JCK2"/>
    <mergeCell ref="JCL2:JCN2"/>
    <mergeCell ref="JCO2:JCQ2"/>
    <mergeCell ref="JGD2:JGF2"/>
    <mergeCell ref="JGG2:JGI2"/>
    <mergeCell ref="JGJ2:JGL2"/>
    <mergeCell ref="JGM2:JGO2"/>
    <mergeCell ref="JGP2:JGR2"/>
    <mergeCell ref="JFO2:JFQ2"/>
    <mergeCell ref="JFR2:JFT2"/>
    <mergeCell ref="JFU2:JFW2"/>
    <mergeCell ref="JFX2:JFZ2"/>
    <mergeCell ref="JGA2:JGC2"/>
    <mergeCell ref="JEZ2:JFB2"/>
    <mergeCell ref="JFC2:JFE2"/>
    <mergeCell ref="JFF2:JFH2"/>
    <mergeCell ref="JFI2:JFK2"/>
    <mergeCell ref="JFL2:JFN2"/>
    <mergeCell ref="JEK2:JEM2"/>
    <mergeCell ref="JEN2:JEP2"/>
    <mergeCell ref="JEQ2:JES2"/>
    <mergeCell ref="JET2:JEV2"/>
    <mergeCell ref="JEW2:JEY2"/>
    <mergeCell ref="JIL2:JIN2"/>
    <mergeCell ref="JIO2:JIQ2"/>
    <mergeCell ref="JIR2:JIT2"/>
    <mergeCell ref="JIU2:JIW2"/>
    <mergeCell ref="JIX2:JIZ2"/>
    <mergeCell ref="JHW2:JHY2"/>
    <mergeCell ref="JHZ2:JIB2"/>
    <mergeCell ref="JIC2:JIE2"/>
    <mergeCell ref="JIF2:JIH2"/>
    <mergeCell ref="JII2:JIK2"/>
    <mergeCell ref="JHH2:JHJ2"/>
    <mergeCell ref="JHK2:JHM2"/>
    <mergeCell ref="JHN2:JHP2"/>
    <mergeCell ref="JHQ2:JHS2"/>
    <mergeCell ref="JHT2:JHV2"/>
    <mergeCell ref="JGS2:JGU2"/>
    <mergeCell ref="JGV2:JGX2"/>
    <mergeCell ref="JGY2:JHA2"/>
    <mergeCell ref="JHB2:JHD2"/>
    <mergeCell ref="JHE2:JHG2"/>
    <mergeCell ref="JKT2:JKV2"/>
    <mergeCell ref="JKW2:JKY2"/>
    <mergeCell ref="JKZ2:JLB2"/>
    <mergeCell ref="JLC2:JLE2"/>
    <mergeCell ref="JLF2:JLH2"/>
    <mergeCell ref="JKE2:JKG2"/>
    <mergeCell ref="JKH2:JKJ2"/>
    <mergeCell ref="JKK2:JKM2"/>
    <mergeCell ref="JKN2:JKP2"/>
    <mergeCell ref="JKQ2:JKS2"/>
    <mergeCell ref="JJP2:JJR2"/>
    <mergeCell ref="JJS2:JJU2"/>
    <mergeCell ref="JJV2:JJX2"/>
    <mergeCell ref="JJY2:JKA2"/>
    <mergeCell ref="JKB2:JKD2"/>
    <mergeCell ref="JJA2:JJC2"/>
    <mergeCell ref="JJD2:JJF2"/>
    <mergeCell ref="JJG2:JJI2"/>
    <mergeCell ref="JJJ2:JJL2"/>
    <mergeCell ref="JJM2:JJO2"/>
    <mergeCell ref="JNB2:JND2"/>
    <mergeCell ref="JNE2:JNG2"/>
    <mergeCell ref="JNH2:JNJ2"/>
    <mergeCell ref="JNK2:JNM2"/>
    <mergeCell ref="JNN2:JNP2"/>
    <mergeCell ref="JMM2:JMO2"/>
    <mergeCell ref="JMP2:JMR2"/>
    <mergeCell ref="JMS2:JMU2"/>
    <mergeCell ref="JMV2:JMX2"/>
    <mergeCell ref="JMY2:JNA2"/>
    <mergeCell ref="JLX2:JLZ2"/>
    <mergeCell ref="JMA2:JMC2"/>
    <mergeCell ref="JMD2:JMF2"/>
    <mergeCell ref="JMG2:JMI2"/>
    <mergeCell ref="JMJ2:JML2"/>
    <mergeCell ref="JLI2:JLK2"/>
    <mergeCell ref="JLL2:JLN2"/>
    <mergeCell ref="JLO2:JLQ2"/>
    <mergeCell ref="JLR2:JLT2"/>
    <mergeCell ref="JLU2:JLW2"/>
    <mergeCell ref="JPJ2:JPL2"/>
    <mergeCell ref="JPM2:JPO2"/>
    <mergeCell ref="JPP2:JPR2"/>
    <mergeCell ref="JPS2:JPU2"/>
    <mergeCell ref="JPV2:JPX2"/>
    <mergeCell ref="JOU2:JOW2"/>
    <mergeCell ref="JOX2:JOZ2"/>
    <mergeCell ref="JPA2:JPC2"/>
    <mergeCell ref="JPD2:JPF2"/>
    <mergeCell ref="JPG2:JPI2"/>
    <mergeCell ref="JOF2:JOH2"/>
    <mergeCell ref="JOI2:JOK2"/>
    <mergeCell ref="JOL2:JON2"/>
    <mergeCell ref="JOO2:JOQ2"/>
    <mergeCell ref="JOR2:JOT2"/>
    <mergeCell ref="JNQ2:JNS2"/>
    <mergeCell ref="JNT2:JNV2"/>
    <mergeCell ref="JNW2:JNY2"/>
    <mergeCell ref="JNZ2:JOB2"/>
    <mergeCell ref="JOC2:JOE2"/>
    <mergeCell ref="JRR2:JRT2"/>
    <mergeCell ref="JRU2:JRW2"/>
    <mergeCell ref="JRX2:JRZ2"/>
    <mergeCell ref="JSA2:JSC2"/>
    <mergeCell ref="JSD2:JSF2"/>
    <mergeCell ref="JRC2:JRE2"/>
    <mergeCell ref="JRF2:JRH2"/>
    <mergeCell ref="JRI2:JRK2"/>
    <mergeCell ref="JRL2:JRN2"/>
    <mergeCell ref="JRO2:JRQ2"/>
    <mergeCell ref="JQN2:JQP2"/>
    <mergeCell ref="JQQ2:JQS2"/>
    <mergeCell ref="JQT2:JQV2"/>
    <mergeCell ref="JQW2:JQY2"/>
    <mergeCell ref="JQZ2:JRB2"/>
    <mergeCell ref="JPY2:JQA2"/>
    <mergeCell ref="JQB2:JQD2"/>
    <mergeCell ref="JQE2:JQG2"/>
    <mergeCell ref="JQH2:JQJ2"/>
    <mergeCell ref="JQK2:JQM2"/>
    <mergeCell ref="JTZ2:JUB2"/>
    <mergeCell ref="JUC2:JUE2"/>
    <mergeCell ref="JUF2:JUH2"/>
    <mergeCell ref="JUI2:JUK2"/>
    <mergeCell ref="JUL2:JUN2"/>
    <mergeCell ref="JTK2:JTM2"/>
    <mergeCell ref="JTN2:JTP2"/>
    <mergeCell ref="JTQ2:JTS2"/>
    <mergeCell ref="JTT2:JTV2"/>
    <mergeCell ref="JTW2:JTY2"/>
    <mergeCell ref="JSV2:JSX2"/>
    <mergeCell ref="JSY2:JTA2"/>
    <mergeCell ref="JTB2:JTD2"/>
    <mergeCell ref="JTE2:JTG2"/>
    <mergeCell ref="JTH2:JTJ2"/>
    <mergeCell ref="JSG2:JSI2"/>
    <mergeCell ref="JSJ2:JSL2"/>
    <mergeCell ref="JSM2:JSO2"/>
    <mergeCell ref="JSP2:JSR2"/>
    <mergeCell ref="JSS2:JSU2"/>
    <mergeCell ref="JWH2:JWJ2"/>
    <mergeCell ref="JWK2:JWM2"/>
    <mergeCell ref="JWN2:JWP2"/>
    <mergeCell ref="JWQ2:JWS2"/>
    <mergeCell ref="JWT2:JWV2"/>
    <mergeCell ref="JVS2:JVU2"/>
    <mergeCell ref="JVV2:JVX2"/>
    <mergeCell ref="JVY2:JWA2"/>
    <mergeCell ref="JWB2:JWD2"/>
    <mergeCell ref="JWE2:JWG2"/>
    <mergeCell ref="JVD2:JVF2"/>
    <mergeCell ref="JVG2:JVI2"/>
    <mergeCell ref="JVJ2:JVL2"/>
    <mergeCell ref="JVM2:JVO2"/>
    <mergeCell ref="JVP2:JVR2"/>
    <mergeCell ref="JUO2:JUQ2"/>
    <mergeCell ref="JUR2:JUT2"/>
    <mergeCell ref="JUU2:JUW2"/>
    <mergeCell ref="JUX2:JUZ2"/>
    <mergeCell ref="JVA2:JVC2"/>
    <mergeCell ref="JYP2:JYR2"/>
    <mergeCell ref="JYS2:JYU2"/>
    <mergeCell ref="JYV2:JYX2"/>
    <mergeCell ref="JYY2:JZA2"/>
    <mergeCell ref="JZB2:JZD2"/>
    <mergeCell ref="JYA2:JYC2"/>
    <mergeCell ref="JYD2:JYF2"/>
    <mergeCell ref="JYG2:JYI2"/>
    <mergeCell ref="JYJ2:JYL2"/>
    <mergeCell ref="JYM2:JYO2"/>
    <mergeCell ref="JXL2:JXN2"/>
    <mergeCell ref="JXO2:JXQ2"/>
    <mergeCell ref="JXR2:JXT2"/>
    <mergeCell ref="JXU2:JXW2"/>
    <mergeCell ref="JXX2:JXZ2"/>
    <mergeCell ref="JWW2:JWY2"/>
    <mergeCell ref="JWZ2:JXB2"/>
    <mergeCell ref="JXC2:JXE2"/>
    <mergeCell ref="JXF2:JXH2"/>
    <mergeCell ref="JXI2:JXK2"/>
    <mergeCell ref="KAX2:KAZ2"/>
    <mergeCell ref="KBA2:KBC2"/>
    <mergeCell ref="KBD2:KBF2"/>
    <mergeCell ref="KBG2:KBI2"/>
    <mergeCell ref="KBJ2:KBL2"/>
    <mergeCell ref="KAI2:KAK2"/>
    <mergeCell ref="KAL2:KAN2"/>
    <mergeCell ref="KAO2:KAQ2"/>
    <mergeCell ref="KAR2:KAT2"/>
    <mergeCell ref="KAU2:KAW2"/>
    <mergeCell ref="JZT2:JZV2"/>
    <mergeCell ref="JZW2:JZY2"/>
    <mergeCell ref="JZZ2:KAB2"/>
    <mergeCell ref="KAC2:KAE2"/>
    <mergeCell ref="KAF2:KAH2"/>
    <mergeCell ref="JZE2:JZG2"/>
    <mergeCell ref="JZH2:JZJ2"/>
    <mergeCell ref="JZK2:JZM2"/>
    <mergeCell ref="JZN2:JZP2"/>
    <mergeCell ref="JZQ2:JZS2"/>
    <mergeCell ref="KDF2:KDH2"/>
    <mergeCell ref="KDI2:KDK2"/>
    <mergeCell ref="KDL2:KDN2"/>
    <mergeCell ref="KDO2:KDQ2"/>
    <mergeCell ref="KDR2:KDT2"/>
    <mergeCell ref="KCQ2:KCS2"/>
    <mergeCell ref="KCT2:KCV2"/>
    <mergeCell ref="KCW2:KCY2"/>
    <mergeCell ref="KCZ2:KDB2"/>
    <mergeCell ref="KDC2:KDE2"/>
    <mergeCell ref="KCB2:KCD2"/>
    <mergeCell ref="KCE2:KCG2"/>
    <mergeCell ref="KCH2:KCJ2"/>
    <mergeCell ref="KCK2:KCM2"/>
    <mergeCell ref="KCN2:KCP2"/>
    <mergeCell ref="KBM2:KBO2"/>
    <mergeCell ref="KBP2:KBR2"/>
    <mergeCell ref="KBS2:KBU2"/>
    <mergeCell ref="KBV2:KBX2"/>
    <mergeCell ref="KBY2:KCA2"/>
    <mergeCell ref="KFN2:KFP2"/>
    <mergeCell ref="KFQ2:KFS2"/>
    <mergeCell ref="KFT2:KFV2"/>
    <mergeCell ref="KFW2:KFY2"/>
    <mergeCell ref="KFZ2:KGB2"/>
    <mergeCell ref="KEY2:KFA2"/>
    <mergeCell ref="KFB2:KFD2"/>
    <mergeCell ref="KFE2:KFG2"/>
    <mergeCell ref="KFH2:KFJ2"/>
    <mergeCell ref="KFK2:KFM2"/>
    <mergeCell ref="KEJ2:KEL2"/>
    <mergeCell ref="KEM2:KEO2"/>
    <mergeCell ref="KEP2:KER2"/>
    <mergeCell ref="KES2:KEU2"/>
    <mergeCell ref="KEV2:KEX2"/>
    <mergeCell ref="KDU2:KDW2"/>
    <mergeCell ref="KDX2:KDZ2"/>
    <mergeCell ref="KEA2:KEC2"/>
    <mergeCell ref="KED2:KEF2"/>
    <mergeCell ref="KEG2:KEI2"/>
    <mergeCell ref="KHV2:KHX2"/>
    <mergeCell ref="KHY2:KIA2"/>
    <mergeCell ref="KIB2:KID2"/>
    <mergeCell ref="KIE2:KIG2"/>
    <mergeCell ref="KIH2:KIJ2"/>
    <mergeCell ref="KHG2:KHI2"/>
    <mergeCell ref="KHJ2:KHL2"/>
    <mergeCell ref="KHM2:KHO2"/>
    <mergeCell ref="KHP2:KHR2"/>
    <mergeCell ref="KHS2:KHU2"/>
    <mergeCell ref="KGR2:KGT2"/>
    <mergeCell ref="KGU2:KGW2"/>
    <mergeCell ref="KGX2:KGZ2"/>
    <mergeCell ref="KHA2:KHC2"/>
    <mergeCell ref="KHD2:KHF2"/>
    <mergeCell ref="KGC2:KGE2"/>
    <mergeCell ref="KGF2:KGH2"/>
    <mergeCell ref="KGI2:KGK2"/>
    <mergeCell ref="KGL2:KGN2"/>
    <mergeCell ref="KGO2:KGQ2"/>
    <mergeCell ref="KKD2:KKF2"/>
    <mergeCell ref="KKG2:KKI2"/>
    <mergeCell ref="KKJ2:KKL2"/>
    <mergeCell ref="KKM2:KKO2"/>
    <mergeCell ref="KKP2:KKR2"/>
    <mergeCell ref="KJO2:KJQ2"/>
    <mergeCell ref="KJR2:KJT2"/>
    <mergeCell ref="KJU2:KJW2"/>
    <mergeCell ref="KJX2:KJZ2"/>
    <mergeCell ref="KKA2:KKC2"/>
    <mergeCell ref="KIZ2:KJB2"/>
    <mergeCell ref="KJC2:KJE2"/>
    <mergeCell ref="KJF2:KJH2"/>
    <mergeCell ref="KJI2:KJK2"/>
    <mergeCell ref="KJL2:KJN2"/>
    <mergeCell ref="KIK2:KIM2"/>
    <mergeCell ref="KIN2:KIP2"/>
    <mergeCell ref="KIQ2:KIS2"/>
    <mergeCell ref="KIT2:KIV2"/>
    <mergeCell ref="KIW2:KIY2"/>
    <mergeCell ref="KML2:KMN2"/>
    <mergeCell ref="KMO2:KMQ2"/>
    <mergeCell ref="KMR2:KMT2"/>
    <mergeCell ref="KMU2:KMW2"/>
    <mergeCell ref="KMX2:KMZ2"/>
    <mergeCell ref="KLW2:KLY2"/>
    <mergeCell ref="KLZ2:KMB2"/>
    <mergeCell ref="KMC2:KME2"/>
    <mergeCell ref="KMF2:KMH2"/>
    <mergeCell ref="KMI2:KMK2"/>
    <mergeCell ref="KLH2:KLJ2"/>
    <mergeCell ref="KLK2:KLM2"/>
    <mergeCell ref="KLN2:KLP2"/>
    <mergeCell ref="KLQ2:KLS2"/>
    <mergeCell ref="KLT2:KLV2"/>
    <mergeCell ref="KKS2:KKU2"/>
    <mergeCell ref="KKV2:KKX2"/>
    <mergeCell ref="KKY2:KLA2"/>
    <mergeCell ref="KLB2:KLD2"/>
    <mergeCell ref="KLE2:KLG2"/>
    <mergeCell ref="KOT2:KOV2"/>
    <mergeCell ref="KOW2:KOY2"/>
    <mergeCell ref="KOZ2:KPB2"/>
    <mergeCell ref="KPC2:KPE2"/>
    <mergeCell ref="KPF2:KPH2"/>
    <mergeCell ref="KOE2:KOG2"/>
    <mergeCell ref="KOH2:KOJ2"/>
    <mergeCell ref="KOK2:KOM2"/>
    <mergeCell ref="KON2:KOP2"/>
    <mergeCell ref="KOQ2:KOS2"/>
    <mergeCell ref="KNP2:KNR2"/>
    <mergeCell ref="KNS2:KNU2"/>
    <mergeCell ref="KNV2:KNX2"/>
    <mergeCell ref="KNY2:KOA2"/>
    <mergeCell ref="KOB2:KOD2"/>
    <mergeCell ref="KNA2:KNC2"/>
    <mergeCell ref="KND2:KNF2"/>
    <mergeCell ref="KNG2:KNI2"/>
    <mergeCell ref="KNJ2:KNL2"/>
    <mergeCell ref="KNM2:KNO2"/>
    <mergeCell ref="KRB2:KRD2"/>
    <mergeCell ref="KRE2:KRG2"/>
    <mergeCell ref="KRH2:KRJ2"/>
    <mergeCell ref="KRK2:KRM2"/>
    <mergeCell ref="KRN2:KRP2"/>
    <mergeCell ref="KQM2:KQO2"/>
    <mergeCell ref="KQP2:KQR2"/>
    <mergeCell ref="KQS2:KQU2"/>
    <mergeCell ref="KQV2:KQX2"/>
    <mergeCell ref="KQY2:KRA2"/>
    <mergeCell ref="KPX2:KPZ2"/>
    <mergeCell ref="KQA2:KQC2"/>
    <mergeCell ref="KQD2:KQF2"/>
    <mergeCell ref="KQG2:KQI2"/>
    <mergeCell ref="KQJ2:KQL2"/>
    <mergeCell ref="KPI2:KPK2"/>
    <mergeCell ref="KPL2:KPN2"/>
    <mergeCell ref="KPO2:KPQ2"/>
    <mergeCell ref="KPR2:KPT2"/>
    <mergeCell ref="KPU2:KPW2"/>
    <mergeCell ref="KTJ2:KTL2"/>
    <mergeCell ref="KTM2:KTO2"/>
    <mergeCell ref="KTP2:KTR2"/>
    <mergeCell ref="KTS2:KTU2"/>
    <mergeCell ref="KTV2:KTX2"/>
    <mergeCell ref="KSU2:KSW2"/>
    <mergeCell ref="KSX2:KSZ2"/>
    <mergeCell ref="KTA2:KTC2"/>
    <mergeCell ref="KTD2:KTF2"/>
    <mergeCell ref="KTG2:KTI2"/>
    <mergeCell ref="KSF2:KSH2"/>
    <mergeCell ref="KSI2:KSK2"/>
    <mergeCell ref="KSL2:KSN2"/>
    <mergeCell ref="KSO2:KSQ2"/>
    <mergeCell ref="KSR2:KST2"/>
    <mergeCell ref="KRQ2:KRS2"/>
    <mergeCell ref="KRT2:KRV2"/>
    <mergeCell ref="KRW2:KRY2"/>
    <mergeCell ref="KRZ2:KSB2"/>
    <mergeCell ref="KSC2:KSE2"/>
    <mergeCell ref="KVR2:KVT2"/>
    <mergeCell ref="KVU2:KVW2"/>
    <mergeCell ref="KVX2:KVZ2"/>
    <mergeCell ref="KWA2:KWC2"/>
    <mergeCell ref="KWD2:KWF2"/>
    <mergeCell ref="KVC2:KVE2"/>
    <mergeCell ref="KVF2:KVH2"/>
    <mergeCell ref="KVI2:KVK2"/>
    <mergeCell ref="KVL2:KVN2"/>
    <mergeCell ref="KVO2:KVQ2"/>
    <mergeCell ref="KUN2:KUP2"/>
    <mergeCell ref="KUQ2:KUS2"/>
    <mergeCell ref="KUT2:KUV2"/>
    <mergeCell ref="KUW2:KUY2"/>
    <mergeCell ref="KUZ2:KVB2"/>
    <mergeCell ref="KTY2:KUA2"/>
    <mergeCell ref="KUB2:KUD2"/>
    <mergeCell ref="KUE2:KUG2"/>
    <mergeCell ref="KUH2:KUJ2"/>
    <mergeCell ref="KUK2:KUM2"/>
    <mergeCell ref="KXZ2:KYB2"/>
    <mergeCell ref="KYC2:KYE2"/>
    <mergeCell ref="KYF2:KYH2"/>
    <mergeCell ref="KYI2:KYK2"/>
    <mergeCell ref="KYL2:KYN2"/>
    <mergeCell ref="KXK2:KXM2"/>
    <mergeCell ref="KXN2:KXP2"/>
    <mergeCell ref="KXQ2:KXS2"/>
    <mergeCell ref="KXT2:KXV2"/>
    <mergeCell ref="KXW2:KXY2"/>
    <mergeCell ref="KWV2:KWX2"/>
    <mergeCell ref="KWY2:KXA2"/>
    <mergeCell ref="KXB2:KXD2"/>
    <mergeCell ref="KXE2:KXG2"/>
    <mergeCell ref="KXH2:KXJ2"/>
    <mergeCell ref="KWG2:KWI2"/>
    <mergeCell ref="KWJ2:KWL2"/>
    <mergeCell ref="KWM2:KWO2"/>
    <mergeCell ref="KWP2:KWR2"/>
    <mergeCell ref="KWS2:KWU2"/>
    <mergeCell ref="LAH2:LAJ2"/>
    <mergeCell ref="LAK2:LAM2"/>
    <mergeCell ref="LAN2:LAP2"/>
    <mergeCell ref="LAQ2:LAS2"/>
    <mergeCell ref="LAT2:LAV2"/>
    <mergeCell ref="KZS2:KZU2"/>
    <mergeCell ref="KZV2:KZX2"/>
    <mergeCell ref="KZY2:LAA2"/>
    <mergeCell ref="LAB2:LAD2"/>
    <mergeCell ref="LAE2:LAG2"/>
    <mergeCell ref="KZD2:KZF2"/>
    <mergeCell ref="KZG2:KZI2"/>
    <mergeCell ref="KZJ2:KZL2"/>
    <mergeCell ref="KZM2:KZO2"/>
    <mergeCell ref="KZP2:KZR2"/>
    <mergeCell ref="KYO2:KYQ2"/>
    <mergeCell ref="KYR2:KYT2"/>
    <mergeCell ref="KYU2:KYW2"/>
    <mergeCell ref="KYX2:KYZ2"/>
    <mergeCell ref="KZA2:KZC2"/>
    <mergeCell ref="LCP2:LCR2"/>
    <mergeCell ref="LCS2:LCU2"/>
    <mergeCell ref="LCV2:LCX2"/>
    <mergeCell ref="LCY2:LDA2"/>
    <mergeCell ref="LDB2:LDD2"/>
    <mergeCell ref="LCA2:LCC2"/>
    <mergeCell ref="LCD2:LCF2"/>
    <mergeCell ref="LCG2:LCI2"/>
    <mergeCell ref="LCJ2:LCL2"/>
    <mergeCell ref="LCM2:LCO2"/>
    <mergeCell ref="LBL2:LBN2"/>
    <mergeCell ref="LBO2:LBQ2"/>
    <mergeCell ref="LBR2:LBT2"/>
    <mergeCell ref="LBU2:LBW2"/>
    <mergeCell ref="LBX2:LBZ2"/>
    <mergeCell ref="LAW2:LAY2"/>
    <mergeCell ref="LAZ2:LBB2"/>
    <mergeCell ref="LBC2:LBE2"/>
    <mergeCell ref="LBF2:LBH2"/>
    <mergeCell ref="LBI2:LBK2"/>
    <mergeCell ref="LEX2:LEZ2"/>
    <mergeCell ref="LFA2:LFC2"/>
    <mergeCell ref="LFD2:LFF2"/>
    <mergeCell ref="LFG2:LFI2"/>
    <mergeCell ref="LFJ2:LFL2"/>
    <mergeCell ref="LEI2:LEK2"/>
    <mergeCell ref="LEL2:LEN2"/>
    <mergeCell ref="LEO2:LEQ2"/>
    <mergeCell ref="LER2:LET2"/>
    <mergeCell ref="LEU2:LEW2"/>
    <mergeCell ref="LDT2:LDV2"/>
    <mergeCell ref="LDW2:LDY2"/>
    <mergeCell ref="LDZ2:LEB2"/>
    <mergeCell ref="LEC2:LEE2"/>
    <mergeCell ref="LEF2:LEH2"/>
    <mergeCell ref="LDE2:LDG2"/>
    <mergeCell ref="LDH2:LDJ2"/>
    <mergeCell ref="LDK2:LDM2"/>
    <mergeCell ref="LDN2:LDP2"/>
    <mergeCell ref="LDQ2:LDS2"/>
    <mergeCell ref="LHF2:LHH2"/>
    <mergeCell ref="LHI2:LHK2"/>
    <mergeCell ref="LHL2:LHN2"/>
    <mergeCell ref="LHO2:LHQ2"/>
    <mergeCell ref="LHR2:LHT2"/>
    <mergeCell ref="LGQ2:LGS2"/>
    <mergeCell ref="LGT2:LGV2"/>
    <mergeCell ref="LGW2:LGY2"/>
    <mergeCell ref="LGZ2:LHB2"/>
    <mergeCell ref="LHC2:LHE2"/>
    <mergeCell ref="LGB2:LGD2"/>
    <mergeCell ref="LGE2:LGG2"/>
    <mergeCell ref="LGH2:LGJ2"/>
    <mergeCell ref="LGK2:LGM2"/>
    <mergeCell ref="LGN2:LGP2"/>
    <mergeCell ref="LFM2:LFO2"/>
    <mergeCell ref="LFP2:LFR2"/>
    <mergeCell ref="LFS2:LFU2"/>
    <mergeCell ref="LFV2:LFX2"/>
    <mergeCell ref="LFY2:LGA2"/>
    <mergeCell ref="LJN2:LJP2"/>
    <mergeCell ref="LJQ2:LJS2"/>
    <mergeCell ref="LJT2:LJV2"/>
    <mergeCell ref="LJW2:LJY2"/>
    <mergeCell ref="LJZ2:LKB2"/>
    <mergeCell ref="LIY2:LJA2"/>
    <mergeCell ref="LJB2:LJD2"/>
    <mergeCell ref="LJE2:LJG2"/>
    <mergeCell ref="LJH2:LJJ2"/>
    <mergeCell ref="LJK2:LJM2"/>
    <mergeCell ref="LIJ2:LIL2"/>
    <mergeCell ref="LIM2:LIO2"/>
    <mergeCell ref="LIP2:LIR2"/>
    <mergeCell ref="LIS2:LIU2"/>
    <mergeCell ref="LIV2:LIX2"/>
    <mergeCell ref="LHU2:LHW2"/>
    <mergeCell ref="LHX2:LHZ2"/>
    <mergeCell ref="LIA2:LIC2"/>
    <mergeCell ref="LID2:LIF2"/>
    <mergeCell ref="LIG2:LII2"/>
    <mergeCell ref="LLV2:LLX2"/>
    <mergeCell ref="LLY2:LMA2"/>
    <mergeCell ref="LMB2:LMD2"/>
    <mergeCell ref="LME2:LMG2"/>
    <mergeCell ref="LMH2:LMJ2"/>
    <mergeCell ref="LLG2:LLI2"/>
    <mergeCell ref="LLJ2:LLL2"/>
    <mergeCell ref="LLM2:LLO2"/>
    <mergeCell ref="LLP2:LLR2"/>
    <mergeCell ref="LLS2:LLU2"/>
    <mergeCell ref="LKR2:LKT2"/>
    <mergeCell ref="LKU2:LKW2"/>
    <mergeCell ref="LKX2:LKZ2"/>
    <mergeCell ref="LLA2:LLC2"/>
    <mergeCell ref="LLD2:LLF2"/>
    <mergeCell ref="LKC2:LKE2"/>
    <mergeCell ref="LKF2:LKH2"/>
    <mergeCell ref="LKI2:LKK2"/>
    <mergeCell ref="LKL2:LKN2"/>
    <mergeCell ref="LKO2:LKQ2"/>
    <mergeCell ref="LOD2:LOF2"/>
    <mergeCell ref="LOG2:LOI2"/>
    <mergeCell ref="LOJ2:LOL2"/>
    <mergeCell ref="LOM2:LOO2"/>
    <mergeCell ref="LOP2:LOR2"/>
    <mergeCell ref="LNO2:LNQ2"/>
    <mergeCell ref="LNR2:LNT2"/>
    <mergeCell ref="LNU2:LNW2"/>
    <mergeCell ref="LNX2:LNZ2"/>
    <mergeCell ref="LOA2:LOC2"/>
    <mergeCell ref="LMZ2:LNB2"/>
    <mergeCell ref="LNC2:LNE2"/>
    <mergeCell ref="LNF2:LNH2"/>
    <mergeCell ref="LNI2:LNK2"/>
    <mergeCell ref="LNL2:LNN2"/>
    <mergeCell ref="LMK2:LMM2"/>
    <mergeCell ref="LMN2:LMP2"/>
    <mergeCell ref="LMQ2:LMS2"/>
    <mergeCell ref="LMT2:LMV2"/>
    <mergeCell ref="LMW2:LMY2"/>
    <mergeCell ref="LQL2:LQN2"/>
    <mergeCell ref="LQO2:LQQ2"/>
    <mergeCell ref="LQR2:LQT2"/>
    <mergeCell ref="LQU2:LQW2"/>
    <mergeCell ref="LQX2:LQZ2"/>
    <mergeCell ref="LPW2:LPY2"/>
    <mergeCell ref="LPZ2:LQB2"/>
    <mergeCell ref="LQC2:LQE2"/>
    <mergeCell ref="LQF2:LQH2"/>
    <mergeCell ref="LQI2:LQK2"/>
    <mergeCell ref="LPH2:LPJ2"/>
    <mergeCell ref="LPK2:LPM2"/>
    <mergeCell ref="LPN2:LPP2"/>
    <mergeCell ref="LPQ2:LPS2"/>
    <mergeCell ref="LPT2:LPV2"/>
    <mergeCell ref="LOS2:LOU2"/>
    <mergeCell ref="LOV2:LOX2"/>
    <mergeCell ref="LOY2:LPA2"/>
    <mergeCell ref="LPB2:LPD2"/>
    <mergeCell ref="LPE2:LPG2"/>
    <mergeCell ref="LST2:LSV2"/>
    <mergeCell ref="LSW2:LSY2"/>
    <mergeCell ref="LSZ2:LTB2"/>
    <mergeCell ref="LTC2:LTE2"/>
    <mergeCell ref="LTF2:LTH2"/>
    <mergeCell ref="LSE2:LSG2"/>
    <mergeCell ref="LSH2:LSJ2"/>
    <mergeCell ref="LSK2:LSM2"/>
    <mergeCell ref="LSN2:LSP2"/>
    <mergeCell ref="LSQ2:LSS2"/>
    <mergeCell ref="LRP2:LRR2"/>
    <mergeCell ref="LRS2:LRU2"/>
    <mergeCell ref="LRV2:LRX2"/>
    <mergeCell ref="LRY2:LSA2"/>
    <mergeCell ref="LSB2:LSD2"/>
    <mergeCell ref="LRA2:LRC2"/>
    <mergeCell ref="LRD2:LRF2"/>
    <mergeCell ref="LRG2:LRI2"/>
    <mergeCell ref="LRJ2:LRL2"/>
    <mergeCell ref="LRM2:LRO2"/>
    <mergeCell ref="LVB2:LVD2"/>
    <mergeCell ref="LVE2:LVG2"/>
    <mergeCell ref="LVH2:LVJ2"/>
    <mergeCell ref="LVK2:LVM2"/>
    <mergeCell ref="LVN2:LVP2"/>
    <mergeCell ref="LUM2:LUO2"/>
    <mergeCell ref="LUP2:LUR2"/>
    <mergeCell ref="LUS2:LUU2"/>
    <mergeCell ref="LUV2:LUX2"/>
    <mergeCell ref="LUY2:LVA2"/>
    <mergeCell ref="LTX2:LTZ2"/>
    <mergeCell ref="LUA2:LUC2"/>
    <mergeCell ref="LUD2:LUF2"/>
    <mergeCell ref="LUG2:LUI2"/>
    <mergeCell ref="LUJ2:LUL2"/>
    <mergeCell ref="LTI2:LTK2"/>
    <mergeCell ref="LTL2:LTN2"/>
    <mergeCell ref="LTO2:LTQ2"/>
    <mergeCell ref="LTR2:LTT2"/>
    <mergeCell ref="LTU2:LTW2"/>
    <mergeCell ref="LXJ2:LXL2"/>
    <mergeCell ref="LXM2:LXO2"/>
    <mergeCell ref="LXP2:LXR2"/>
    <mergeCell ref="LXS2:LXU2"/>
    <mergeCell ref="LXV2:LXX2"/>
    <mergeCell ref="LWU2:LWW2"/>
    <mergeCell ref="LWX2:LWZ2"/>
    <mergeCell ref="LXA2:LXC2"/>
    <mergeCell ref="LXD2:LXF2"/>
    <mergeCell ref="LXG2:LXI2"/>
    <mergeCell ref="LWF2:LWH2"/>
    <mergeCell ref="LWI2:LWK2"/>
    <mergeCell ref="LWL2:LWN2"/>
    <mergeCell ref="LWO2:LWQ2"/>
    <mergeCell ref="LWR2:LWT2"/>
    <mergeCell ref="LVQ2:LVS2"/>
    <mergeCell ref="LVT2:LVV2"/>
    <mergeCell ref="LVW2:LVY2"/>
    <mergeCell ref="LVZ2:LWB2"/>
    <mergeCell ref="LWC2:LWE2"/>
    <mergeCell ref="LZR2:LZT2"/>
    <mergeCell ref="LZU2:LZW2"/>
    <mergeCell ref="LZX2:LZZ2"/>
    <mergeCell ref="MAA2:MAC2"/>
    <mergeCell ref="MAD2:MAF2"/>
    <mergeCell ref="LZC2:LZE2"/>
    <mergeCell ref="LZF2:LZH2"/>
    <mergeCell ref="LZI2:LZK2"/>
    <mergeCell ref="LZL2:LZN2"/>
    <mergeCell ref="LZO2:LZQ2"/>
    <mergeCell ref="LYN2:LYP2"/>
    <mergeCell ref="LYQ2:LYS2"/>
    <mergeCell ref="LYT2:LYV2"/>
    <mergeCell ref="LYW2:LYY2"/>
    <mergeCell ref="LYZ2:LZB2"/>
    <mergeCell ref="LXY2:LYA2"/>
    <mergeCell ref="LYB2:LYD2"/>
    <mergeCell ref="LYE2:LYG2"/>
    <mergeCell ref="LYH2:LYJ2"/>
    <mergeCell ref="LYK2:LYM2"/>
    <mergeCell ref="MBZ2:MCB2"/>
    <mergeCell ref="MCC2:MCE2"/>
    <mergeCell ref="MCF2:MCH2"/>
    <mergeCell ref="MCI2:MCK2"/>
    <mergeCell ref="MCL2:MCN2"/>
    <mergeCell ref="MBK2:MBM2"/>
    <mergeCell ref="MBN2:MBP2"/>
    <mergeCell ref="MBQ2:MBS2"/>
    <mergeCell ref="MBT2:MBV2"/>
    <mergeCell ref="MBW2:MBY2"/>
    <mergeCell ref="MAV2:MAX2"/>
    <mergeCell ref="MAY2:MBA2"/>
    <mergeCell ref="MBB2:MBD2"/>
    <mergeCell ref="MBE2:MBG2"/>
    <mergeCell ref="MBH2:MBJ2"/>
    <mergeCell ref="MAG2:MAI2"/>
    <mergeCell ref="MAJ2:MAL2"/>
    <mergeCell ref="MAM2:MAO2"/>
    <mergeCell ref="MAP2:MAR2"/>
    <mergeCell ref="MAS2:MAU2"/>
    <mergeCell ref="MEH2:MEJ2"/>
    <mergeCell ref="MEK2:MEM2"/>
    <mergeCell ref="MEN2:MEP2"/>
    <mergeCell ref="MEQ2:MES2"/>
    <mergeCell ref="MET2:MEV2"/>
    <mergeCell ref="MDS2:MDU2"/>
    <mergeCell ref="MDV2:MDX2"/>
    <mergeCell ref="MDY2:MEA2"/>
    <mergeCell ref="MEB2:MED2"/>
    <mergeCell ref="MEE2:MEG2"/>
    <mergeCell ref="MDD2:MDF2"/>
    <mergeCell ref="MDG2:MDI2"/>
    <mergeCell ref="MDJ2:MDL2"/>
    <mergeCell ref="MDM2:MDO2"/>
    <mergeCell ref="MDP2:MDR2"/>
    <mergeCell ref="MCO2:MCQ2"/>
    <mergeCell ref="MCR2:MCT2"/>
    <mergeCell ref="MCU2:MCW2"/>
    <mergeCell ref="MCX2:MCZ2"/>
    <mergeCell ref="MDA2:MDC2"/>
    <mergeCell ref="MGP2:MGR2"/>
    <mergeCell ref="MGS2:MGU2"/>
    <mergeCell ref="MGV2:MGX2"/>
    <mergeCell ref="MGY2:MHA2"/>
    <mergeCell ref="MHB2:MHD2"/>
    <mergeCell ref="MGA2:MGC2"/>
    <mergeCell ref="MGD2:MGF2"/>
    <mergeCell ref="MGG2:MGI2"/>
    <mergeCell ref="MGJ2:MGL2"/>
    <mergeCell ref="MGM2:MGO2"/>
    <mergeCell ref="MFL2:MFN2"/>
    <mergeCell ref="MFO2:MFQ2"/>
    <mergeCell ref="MFR2:MFT2"/>
    <mergeCell ref="MFU2:MFW2"/>
    <mergeCell ref="MFX2:MFZ2"/>
    <mergeCell ref="MEW2:MEY2"/>
    <mergeCell ref="MEZ2:MFB2"/>
    <mergeCell ref="MFC2:MFE2"/>
    <mergeCell ref="MFF2:MFH2"/>
    <mergeCell ref="MFI2:MFK2"/>
    <mergeCell ref="MIX2:MIZ2"/>
    <mergeCell ref="MJA2:MJC2"/>
    <mergeCell ref="MJD2:MJF2"/>
    <mergeCell ref="MJG2:MJI2"/>
    <mergeCell ref="MJJ2:MJL2"/>
    <mergeCell ref="MII2:MIK2"/>
    <mergeCell ref="MIL2:MIN2"/>
    <mergeCell ref="MIO2:MIQ2"/>
    <mergeCell ref="MIR2:MIT2"/>
    <mergeCell ref="MIU2:MIW2"/>
    <mergeCell ref="MHT2:MHV2"/>
    <mergeCell ref="MHW2:MHY2"/>
    <mergeCell ref="MHZ2:MIB2"/>
    <mergeCell ref="MIC2:MIE2"/>
    <mergeCell ref="MIF2:MIH2"/>
    <mergeCell ref="MHE2:MHG2"/>
    <mergeCell ref="MHH2:MHJ2"/>
    <mergeCell ref="MHK2:MHM2"/>
    <mergeCell ref="MHN2:MHP2"/>
    <mergeCell ref="MHQ2:MHS2"/>
    <mergeCell ref="MLF2:MLH2"/>
    <mergeCell ref="MLI2:MLK2"/>
    <mergeCell ref="MLL2:MLN2"/>
    <mergeCell ref="MLO2:MLQ2"/>
    <mergeCell ref="MLR2:MLT2"/>
    <mergeCell ref="MKQ2:MKS2"/>
    <mergeCell ref="MKT2:MKV2"/>
    <mergeCell ref="MKW2:MKY2"/>
    <mergeCell ref="MKZ2:MLB2"/>
    <mergeCell ref="MLC2:MLE2"/>
    <mergeCell ref="MKB2:MKD2"/>
    <mergeCell ref="MKE2:MKG2"/>
    <mergeCell ref="MKH2:MKJ2"/>
    <mergeCell ref="MKK2:MKM2"/>
    <mergeCell ref="MKN2:MKP2"/>
    <mergeCell ref="MJM2:MJO2"/>
    <mergeCell ref="MJP2:MJR2"/>
    <mergeCell ref="MJS2:MJU2"/>
    <mergeCell ref="MJV2:MJX2"/>
    <mergeCell ref="MJY2:MKA2"/>
    <mergeCell ref="MNN2:MNP2"/>
    <mergeCell ref="MNQ2:MNS2"/>
    <mergeCell ref="MNT2:MNV2"/>
    <mergeCell ref="MNW2:MNY2"/>
    <mergeCell ref="MNZ2:MOB2"/>
    <mergeCell ref="MMY2:MNA2"/>
    <mergeCell ref="MNB2:MND2"/>
    <mergeCell ref="MNE2:MNG2"/>
    <mergeCell ref="MNH2:MNJ2"/>
    <mergeCell ref="MNK2:MNM2"/>
    <mergeCell ref="MMJ2:MML2"/>
    <mergeCell ref="MMM2:MMO2"/>
    <mergeCell ref="MMP2:MMR2"/>
    <mergeCell ref="MMS2:MMU2"/>
    <mergeCell ref="MMV2:MMX2"/>
    <mergeCell ref="MLU2:MLW2"/>
    <mergeCell ref="MLX2:MLZ2"/>
    <mergeCell ref="MMA2:MMC2"/>
    <mergeCell ref="MMD2:MMF2"/>
    <mergeCell ref="MMG2:MMI2"/>
    <mergeCell ref="MPV2:MPX2"/>
    <mergeCell ref="MPY2:MQA2"/>
    <mergeCell ref="MQB2:MQD2"/>
    <mergeCell ref="MQE2:MQG2"/>
    <mergeCell ref="MQH2:MQJ2"/>
    <mergeCell ref="MPG2:MPI2"/>
    <mergeCell ref="MPJ2:MPL2"/>
    <mergeCell ref="MPM2:MPO2"/>
    <mergeCell ref="MPP2:MPR2"/>
    <mergeCell ref="MPS2:MPU2"/>
    <mergeCell ref="MOR2:MOT2"/>
    <mergeCell ref="MOU2:MOW2"/>
    <mergeCell ref="MOX2:MOZ2"/>
    <mergeCell ref="MPA2:MPC2"/>
    <mergeCell ref="MPD2:MPF2"/>
    <mergeCell ref="MOC2:MOE2"/>
    <mergeCell ref="MOF2:MOH2"/>
    <mergeCell ref="MOI2:MOK2"/>
    <mergeCell ref="MOL2:MON2"/>
    <mergeCell ref="MOO2:MOQ2"/>
    <mergeCell ref="MSD2:MSF2"/>
    <mergeCell ref="MSG2:MSI2"/>
    <mergeCell ref="MSJ2:MSL2"/>
    <mergeCell ref="MSM2:MSO2"/>
    <mergeCell ref="MSP2:MSR2"/>
    <mergeCell ref="MRO2:MRQ2"/>
    <mergeCell ref="MRR2:MRT2"/>
    <mergeCell ref="MRU2:MRW2"/>
    <mergeCell ref="MRX2:MRZ2"/>
    <mergeCell ref="MSA2:MSC2"/>
    <mergeCell ref="MQZ2:MRB2"/>
    <mergeCell ref="MRC2:MRE2"/>
    <mergeCell ref="MRF2:MRH2"/>
    <mergeCell ref="MRI2:MRK2"/>
    <mergeCell ref="MRL2:MRN2"/>
    <mergeCell ref="MQK2:MQM2"/>
    <mergeCell ref="MQN2:MQP2"/>
    <mergeCell ref="MQQ2:MQS2"/>
    <mergeCell ref="MQT2:MQV2"/>
    <mergeCell ref="MQW2:MQY2"/>
    <mergeCell ref="MUL2:MUN2"/>
    <mergeCell ref="MUO2:MUQ2"/>
    <mergeCell ref="MUR2:MUT2"/>
    <mergeCell ref="MUU2:MUW2"/>
    <mergeCell ref="MUX2:MUZ2"/>
    <mergeCell ref="MTW2:MTY2"/>
    <mergeCell ref="MTZ2:MUB2"/>
    <mergeCell ref="MUC2:MUE2"/>
    <mergeCell ref="MUF2:MUH2"/>
    <mergeCell ref="MUI2:MUK2"/>
    <mergeCell ref="MTH2:MTJ2"/>
    <mergeCell ref="MTK2:MTM2"/>
    <mergeCell ref="MTN2:MTP2"/>
    <mergeCell ref="MTQ2:MTS2"/>
    <mergeCell ref="MTT2:MTV2"/>
    <mergeCell ref="MSS2:MSU2"/>
    <mergeCell ref="MSV2:MSX2"/>
    <mergeCell ref="MSY2:MTA2"/>
    <mergeCell ref="MTB2:MTD2"/>
    <mergeCell ref="MTE2:MTG2"/>
    <mergeCell ref="MWT2:MWV2"/>
    <mergeCell ref="MWW2:MWY2"/>
    <mergeCell ref="MWZ2:MXB2"/>
    <mergeCell ref="MXC2:MXE2"/>
    <mergeCell ref="MXF2:MXH2"/>
    <mergeCell ref="MWE2:MWG2"/>
    <mergeCell ref="MWH2:MWJ2"/>
    <mergeCell ref="MWK2:MWM2"/>
    <mergeCell ref="MWN2:MWP2"/>
    <mergeCell ref="MWQ2:MWS2"/>
    <mergeCell ref="MVP2:MVR2"/>
    <mergeCell ref="MVS2:MVU2"/>
    <mergeCell ref="MVV2:MVX2"/>
    <mergeCell ref="MVY2:MWA2"/>
    <mergeCell ref="MWB2:MWD2"/>
    <mergeCell ref="MVA2:MVC2"/>
    <mergeCell ref="MVD2:MVF2"/>
    <mergeCell ref="MVG2:MVI2"/>
    <mergeCell ref="MVJ2:MVL2"/>
    <mergeCell ref="MVM2:MVO2"/>
    <mergeCell ref="MZB2:MZD2"/>
    <mergeCell ref="MZE2:MZG2"/>
    <mergeCell ref="MZH2:MZJ2"/>
    <mergeCell ref="MZK2:MZM2"/>
    <mergeCell ref="MZN2:MZP2"/>
    <mergeCell ref="MYM2:MYO2"/>
    <mergeCell ref="MYP2:MYR2"/>
    <mergeCell ref="MYS2:MYU2"/>
    <mergeCell ref="MYV2:MYX2"/>
    <mergeCell ref="MYY2:MZA2"/>
    <mergeCell ref="MXX2:MXZ2"/>
    <mergeCell ref="MYA2:MYC2"/>
    <mergeCell ref="MYD2:MYF2"/>
    <mergeCell ref="MYG2:MYI2"/>
    <mergeCell ref="MYJ2:MYL2"/>
    <mergeCell ref="MXI2:MXK2"/>
    <mergeCell ref="MXL2:MXN2"/>
    <mergeCell ref="MXO2:MXQ2"/>
    <mergeCell ref="MXR2:MXT2"/>
    <mergeCell ref="MXU2:MXW2"/>
    <mergeCell ref="NBJ2:NBL2"/>
    <mergeCell ref="NBM2:NBO2"/>
    <mergeCell ref="NBP2:NBR2"/>
    <mergeCell ref="NBS2:NBU2"/>
    <mergeCell ref="NBV2:NBX2"/>
    <mergeCell ref="NAU2:NAW2"/>
    <mergeCell ref="NAX2:NAZ2"/>
    <mergeCell ref="NBA2:NBC2"/>
    <mergeCell ref="NBD2:NBF2"/>
    <mergeCell ref="NBG2:NBI2"/>
    <mergeCell ref="NAF2:NAH2"/>
    <mergeCell ref="NAI2:NAK2"/>
    <mergeCell ref="NAL2:NAN2"/>
    <mergeCell ref="NAO2:NAQ2"/>
    <mergeCell ref="NAR2:NAT2"/>
    <mergeCell ref="MZQ2:MZS2"/>
    <mergeCell ref="MZT2:MZV2"/>
    <mergeCell ref="MZW2:MZY2"/>
    <mergeCell ref="MZZ2:NAB2"/>
    <mergeCell ref="NAC2:NAE2"/>
    <mergeCell ref="NDR2:NDT2"/>
    <mergeCell ref="NDU2:NDW2"/>
    <mergeCell ref="NDX2:NDZ2"/>
    <mergeCell ref="NEA2:NEC2"/>
    <mergeCell ref="NED2:NEF2"/>
    <mergeCell ref="NDC2:NDE2"/>
    <mergeCell ref="NDF2:NDH2"/>
    <mergeCell ref="NDI2:NDK2"/>
    <mergeCell ref="NDL2:NDN2"/>
    <mergeCell ref="NDO2:NDQ2"/>
    <mergeCell ref="NCN2:NCP2"/>
    <mergeCell ref="NCQ2:NCS2"/>
    <mergeCell ref="NCT2:NCV2"/>
    <mergeCell ref="NCW2:NCY2"/>
    <mergeCell ref="NCZ2:NDB2"/>
    <mergeCell ref="NBY2:NCA2"/>
    <mergeCell ref="NCB2:NCD2"/>
    <mergeCell ref="NCE2:NCG2"/>
    <mergeCell ref="NCH2:NCJ2"/>
    <mergeCell ref="NCK2:NCM2"/>
    <mergeCell ref="NFZ2:NGB2"/>
    <mergeCell ref="NGC2:NGE2"/>
    <mergeCell ref="NGF2:NGH2"/>
    <mergeCell ref="NGI2:NGK2"/>
    <mergeCell ref="NGL2:NGN2"/>
    <mergeCell ref="NFK2:NFM2"/>
    <mergeCell ref="NFN2:NFP2"/>
    <mergeCell ref="NFQ2:NFS2"/>
    <mergeCell ref="NFT2:NFV2"/>
    <mergeCell ref="NFW2:NFY2"/>
    <mergeCell ref="NEV2:NEX2"/>
    <mergeCell ref="NEY2:NFA2"/>
    <mergeCell ref="NFB2:NFD2"/>
    <mergeCell ref="NFE2:NFG2"/>
    <mergeCell ref="NFH2:NFJ2"/>
    <mergeCell ref="NEG2:NEI2"/>
    <mergeCell ref="NEJ2:NEL2"/>
    <mergeCell ref="NEM2:NEO2"/>
    <mergeCell ref="NEP2:NER2"/>
    <mergeCell ref="NES2:NEU2"/>
    <mergeCell ref="NIH2:NIJ2"/>
    <mergeCell ref="NIK2:NIM2"/>
    <mergeCell ref="NIN2:NIP2"/>
    <mergeCell ref="NIQ2:NIS2"/>
    <mergeCell ref="NIT2:NIV2"/>
    <mergeCell ref="NHS2:NHU2"/>
    <mergeCell ref="NHV2:NHX2"/>
    <mergeCell ref="NHY2:NIA2"/>
    <mergeCell ref="NIB2:NID2"/>
    <mergeCell ref="NIE2:NIG2"/>
    <mergeCell ref="NHD2:NHF2"/>
    <mergeCell ref="NHG2:NHI2"/>
    <mergeCell ref="NHJ2:NHL2"/>
    <mergeCell ref="NHM2:NHO2"/>
    <mergeCell ref="NHP2:NHR2"/>
    <mergeCell ref="NGO2:NGQ2"/>
    <mergeCell ref="NGR2:NGT2"/>
    <mergeCell ref="NGU2:NGW2"/>
    <mergeCell ref="NGX2:NGZ2"/>
    <mergeCell ref="NHA2:NHC2"/>
    <mergeCell ref="NKP2:NKR2"/>
    <mergeCell ref="NKS2:NKU2"/>
    <mergeCell ref="NKV2:NKX2"/>
    <mergeCell ref="NKY2:NLA2"/>
    <mergeCell ref="NLB2:NLD2"/>
    <mergeCell ref="NKA2:NKC2"/>
    <mergeCell ref="NKD2:NKF2"/>
    <mergeCell ref="NKG2:NKI2"/>
    <mergeCell ref="NKJ2:NKL2"/>
    <mergeCell ref="NKM2:NKO2"/>
    <mergeCell ref="NJL2:NJN2"/>
    <mergeCell ref="NJO2:NJQ2"/>
    <mergeCell ref="NJR2:NJT2"/>
    <mergeCell ref="NJU2:NJW2"/>
    <mergeCell ref="NJX2:NJZ2"/>
    <mergeCell ref="NIW2:NIY2"/>
    <mergeCell ref="NIZ2:NJB2"/>
    <mergeCell ref="NJC2:NJE2"/>
    <mergeCell ref="NJF2:NJH2"/>
    <mergeCell ref="NJI2:NJK2"/>
    <mergeCell ref="NMX2:NMZ2"/>
    <mergeCell ref="NNA2:NNC2"/>
    <mergeCell ref="NND2:NNF2"/>
    <mergeCell ref="NNG2:NNI2"/>
    <mergeCell ref="NNJ2:NNL2"/>
    <mergeCell ref="NMI2:NMK2"/>
    <mergeCell ref="NML2:NMN2"/>
    <mergeCell ref="NMO2:NMQ2"/>
    <mergeCell ref="NMR2:NMT2"/>
    <mergeCell ref="NMU2:NMW2"/>
    <mergeCell ref="NLT2:NLV2"/>
    <mergeCell ref="NLW2:NLY2"/>
    <mergeCell ref="NLZ2:NMB2"/>
    <mergeCell ref="NMC2:NME2"/>
    <mergeCell ref="NMF2:NMH2"/>
    <mergeCell ref="NLE2:NLG2"/>
    <mergeCell ref="NLH2:NLJ2"/>
    <mergeCell ref="NLK2:NLM2"/>
    <mergeCell ref="NLN2:NLP2"/>
    <mergeCell ref="NLQ2:NLS2"/>
    <mergeCell ref="NPF2:NPH2"/>
    <mergeCell ref="NPI2:NPK2"/>
    <mergeCell ref="NPL2:NPN2"/>
    <mergeCell ref="NPO2:NPQ2"/>
    <mergeCell ref="NPR2:NPT2"/>
    <mergeCell ref="NOQ2:NOS2"/>
    <mergeCell ref="NOT2:NOV2"/>
    <mergeCell ref="NOW2:NOY2"/>
    <mergeCell ref="NOZ2:NPB2"/>
    <mergeCell ref="NPC2:NPE2"/>
    <mergeCell ref="NOB2:NOD2"/>
    <mergeCell ref="NOE2:NOG2"/>
    <mergeCell ref="NOH2:NOJ2"/>
    <mergeCell ref="NOK2:NOM2"/>
    <mergeCell ref="NON2:NOP2"/>
    <mergeCell ref="NNM2:NNO2"/>
    <mergeCell ref="NNP2:NNR2"/>
    <mergeCell ref="NNS2:NNU2"/>
    <mergeCell ref="NNV2:NNX2"/>
    <mergeCell ref="NNY2:NOA2"/>
    <mergeCell ref="NRN2:NRP2"/>
    <mergeCell ref="NRQ2:NRS2"/>
    <mergeCell ref="NRT2:NRV2"/>
    <mergeCell ref="NRW2:NRY2"/>
    <mergeCell ref="NRZ2:NSB2"/>
    <mergeCell ref="NQY2:NRA2"/>
    <mergeCell ref="NRB2:NRD2"/>
    <mergeCell ref="NRE2:NRG2"/>
    <mergeCell ref="NRH2:NRJ2"/>
    <mergeCell ref="NRK2:NRM2"/>
    <mergeCell ref="NQJ2:NQL2"/>
    <mergeCell ref="NQM2:NQO2"/>
    <mergeCell ref="NQP2:NQR2"/>
    <mergeCell ref="NQS2:NQU2"/>
    <mergeCell ref="NQV2:NQX2"/>
    <mergeCell ref="NPU2:NPW2"/>
    <mergeCell ref="NPX2:NPZ2"/>
    <mergeCell ref="NQA2:NQC2"/>
    <mergeCell ref="NQD2:NQF2"/>
    <mergeCell ref="NQG2:NQI2"/>
    <mergeCell ref="NTV2:NTX2"/>
    <mergeCell ref="NTY2:NUA2"/>
    <mergeCell ref="NUB2:NUD2"/>
    <mergeCell ref="NUE2:NUG2"/>
    <mergeCell ref="NUH2:NUJ2"/>
    <mergeCell ref="NTG2:NTI2"/>
    <mergeCell ref="NTJ2:NTL2"/>
    <mergeCell ref="NTM2:NTO2"/>
    <mergeCell ref="NTP2:NTR2"/>
    <mergeCell ref="NTS2:NTU2"/>
    <mergeCell ref="NSR2:NST2"/>
    <mergeCell ref="NSU2:NSW2"/>
    <mergeCell ref="NSX2:NSZ2"/>
    <mergeCell ref="NTA2:NTC2"/>
    <mergeCell ref="NTD2:NTF2"/>
    <mergeCell ref="NSC2:NSE2"/>
    <mergeCell ref="NSF2:NSH2"/>
    <mergeCell ref="NSI2:NSK2"/>
    <mergeCell ref="NSL2:NSN2"/>
    <mergeCell ref="NSO2:NSQ2"/>
    <mergeCell ref="NWD2:NWF2"/>
    <mergeCell ref="NWG2:NWI2"/>
    <mergeCell ref="NWJ2:NWL2"/>
    <mergeCell ref="NWM2:NWO2"/>
    <mergeCell ref="NWP2:NWR2"/>
    <mergeCell ref="NVO2:NVQ2"/>
    <mergeCell ref="NVR2:NVT2"/>
    <mergeCell ref="NVU2:NVW2"/>
    <mergeCell ref="NVX2:NVZ2"/>
    <mergeCell ref="NWA2:NWC2"/>
    <mergeCell ref="NUZ2:NVB2"/>
    <mergeCell ref="NVC2:NVE2"/>
    <mergeCell ref="NVF2:NVH2"/>
    <mergeCell ref="NVI2:NVK2"/>
    <mergeCell ref="NVL2:NVN2"/>
    <mergeCell ref="NUK2:NUM2"/>
    <mergeCell ref="NUN2:NUP2"/>
    <mergeCell ref="NUQ2:NUS2"/>
    <mergeCell ref="NUT2:NUV2"/>
    <mergeCell ref="NUW2:NUY2"/>
    <mergeCell ref="NYL2:NYN2"/>
    <mergeCell ref="NYO2:NYQ2"/>
    <mergeCell ref="NYR2:NYT2"/>
    <mergeCell ref="NYU2:NYW2"/>
    <mergeCell ref="NYX2:NYZ2"/>
    <mergeCell ref="NXW2:NXY2"/>
    <mergeCell ref="NXZ2:NYB2"/>
    <mergeCell ref="NYC2:NYE2"/>
    <mergeCell ref="NYF2:NYH2"/>
    <mergeCell ref="NYI2:NYK2"/>
    <mergeCell ref="NXH2:NXJ2"/>
    <mergeCell ref="NXK2:NXM2"/>
    <mergeCell ref="NXN2:NXP2"/>
    <mergeCell ref="NXQ2:NXS2"/>
    <mergeCell ref="NXT2:NXV2"/>
    <mergeCell ref="NWS2:NWU2"/>
    <mergeCell ref="NWV2:NWX2"/>
    <mergeCell ref="NWY2:NXA2"/>
    <mergeCell ref="NXB2:NXD2"/>
    <mergeCell ref="NXE2:NXG2"/>
    <mergeCell ref="OAT2:OAV2"/>
    <mergeCell ref="OAW2:OAY2"/>
    <mergeCell ref="OAZ2:OBB2"/>
    <mergeCell ref="OBC2:OBE2"/>
    <mergeCell ref="OBF2:OBH2"/>
    <mergeCell ref="OAE2:OAG2"/>
    <mergeCell ref="OAH2:OAJ2"/>
    <mergeCell ref="OAK2:OAM2"/>
    <mergeCell ref="OAN2:OAP2"/>
    <mergeCell ref="OAQ2:OAS2"/>
    <mergeCell ref="NZP2:NZR2"/>
    <mergeCell ref="NZS2:NZU2"/>
    <mergeCell ref="NZV2:NZX2"/>
    <mergeCell ref="NZY2:OAA2"/>
    <mergeCell ref="OAB2:OAD2"/>
    <mergeCell ref="NZA2:NZC2"/>
    <mergeCell ref="NZD2:NZF2"/>
    <mergeCell ref="NZG2:NZI2"/>
    <mergeCell ref="NZJ2:NZL2"/>
    <mergeCell ref="NZM2:NZO2"/>
    <mergeCell ref="ODB2:ODD2"/>
    <mergeCell ref="ODE2:ODG2"/>
    <mergeCell ref="ODH2:ODJ2"/>
    <mergeCell ref="ODK2:ODM2"/>
    <mergeCell ref="ODN2:ODP2"/>
    <mergeCell ref="OCM2:OCO2"/>
    <mergeCell ref="OCP2:OCR2"/>
    <mergeCell ref="OCS2:OCU2"/>
    <mergeCell ref="OCV2:OCX2"/>
    <mergeCell ref="OCY2:ODA2"/>
    <mergeCell ref="OBX2:OBZ2"/>
    <mergeCell ref="OCA2:OCC2"/>
    <mergeCell ref="OCD2:OCF2"/>
    <mergeCell ref="OCG2:OCI2"/>
    <mergeCell ref="OCJ2:OCL2"/>
    <mergeCell ref="OBI2:OBK2"/>
    <mergeCell ref="OBL2:OBN2"/>
    <mergeCell ref="OBO2:OBQ2"/>
    <mergeCell ref="OBR2:OBT2"/>
    <mergeCell ref="OBU2:OBW2"/>
    <mergeCell ref="OFJ2:OFL2"/>
    <mergeCell ref="OFM2:OFO2"/>
    <mergeCell ref="OFP2:OFR2"/>
    <mergeCell ref="OFS2:OFU2"/>
    <mergeCell ref="OFV2:OFX2"/>
    <mergeCell ref="OEU2:OEW2"/>
    <mergeCell ref="OEX2:OEZ2"/>
    <mergeCell ref="OFA2:OFC2"/>
    <mergeCell ref="OFD2:OFF2"/>
    <mergeCell ref="OFG2:OFI2"/>
    <mergeCell ref="OEF2:OEH2"/>
    <mergeCell ref="OEI2:OEK2"/>
    <mergeCell ref="OEL2:OEN2"/>
    <mergeCell ref="OEO2:OEQ2"/>
    <mergeCell ref="OER2:OET2"/>
    <mergeCell ref="ODQ2:ODS2"/>
    <mergeCell ref="ODT2:ODV2"/>
    <mergeCell ref="ODW2:ODY2"/>
    <mergeCell ref="ODZ2:OEB2"/>
    <mergeCell ref="OEC2:OEE2"/>
    <mergeCell ref="OHR2:OHT2"/>
    <mergeCell ref="OHU2:OHW2"/>
    <mergeCell ref="OHX2:OHZ2"/>
    <mergeCell ref="OIA2:OIC2"/>
    <mergeCell ref="OID2:OIF2"/>
    <mergeCell ref="OHC2:OHE2"/>
    <mergeCell ref="OHF2:OHH2"/>
    <mergeCell ref="OHI2:OHK2"/>
    <mergeCell ref="OHL2:OHN2"/>
    <mergeCell ref="OHO2:OHQ2"/>
    <mergeCell ref="OGN2:OGP2"/>
    <mergeCell ref="OGQ2:OGS2"/>
    <mergeCell ref="OGT2:OGV2"/>
    <mergeCell ref="OGW2:OGY2"/>
    <mergeCell ref="OGZ2:OHB2"/>
    <mergeCell ref="OFY2:OGA2"/>
    <mergeCell ref="OGB2:OGD2"/>
    <mergeCell ref="OGE2:OGG2"/>
    <mergeCell ref="OGH2:OGJ2"/>
    <mergeCell ref="OGK2:OGM2"/>
    <mergeCell ref="OJZ2:OKB2"/>
    <mergeCell ref="OKC2:OKE2"/>
    <mergeCell ref="OKF2:OKH2"/>
    <mergeCell ref="OKI2:OKK2"/>
    <mergeCell ref="OKL2:OKN2"/>
    <mergeCell ref="OJK2:OJM2"/>
    <mergeCell ref="OJN2:OJP2"/>
    <mergeCell ref="OJQ2:OJS2"/>
    <mergeCell ref="OJT2:OJV2"/>
    <mergeCell ref="OJW2:OJY2"/>
    <mergeCell ref="OIV2:OIX2"/>
    <mergeCell ref="OIY2:OJA2"/>
    <mergeCell ref="OJB2:OJD2"/>
    <mergeCell ref="OJE2:OJG2"/>
    <mergeCell ref="OJH2:OJJ2"/>
    <mergeCell ref="OIG2:OII2"/>
    <mergeCell ref="OIJ2:OIL2"/>
    <mergeCell ref="OIM2:OIO2"/>
    <mergeCell ref="OIP2:OIR2"/>
    <mergeCell ref="OIS2:OIU2"/>
    <mergeCell ref="OMH2:OMJ2"/>
    <mergeCell ref="OMK2:OMM2"/>
    <mergeCell ref="OMN2:OMP2"/>
    <mergeCell ref="OMQ2:OMS2"/>
    <mergeCell ref="OMT2:OMV2"/>
    <mergeCell ref="OLS2:OLU2"/>
    <mergeCell ref="OLV2:OLX2"/>
    <mergeCell ref="OLY2:OMA2"/>
    <mergeCell ref="OMB2:OMD2"/>
    <mergeCell ref="OME2:OMG2"/>
    <mergeCell ref="OLD2:OLF2"/>
    <mergeCell ref="OLG2:OLI2"/>
    <mergeCell ref="OLJ2:OLL2"/>
    <mergeCell ref="OLM2:OLO2"/>
    <mergeCell ref="OLP2:OLR2"/>
    <mergeCell ref="OKO2:OKQ2"/>
    <mergeCell ref="OKR2:OKT2"/>
    <mergeCell ref="OKU2:OKW2"/>
    <mergeCell ref="OKX2:OKZ2"/>
    <mergeCell ref="OLA2:OLC2"/>
    <mergeCell ref="OOP2:OOR2"/>
    <mergeCell ref="OOS2:OOU2"/>
    <mergeCell ref="OOV2:OOX2"/>
    <mergeCell ref="OOY2:OPA2"/>
    <mergeCell ref="OPB2:OPD2"/>
    <mergeCell ref="OOA2:OOC2"/>
    <mergeCell ref="OOD2:OOF2"/>
    <mergeCell ref="OOG2:OOI2"/>
    <mergeCell ref="OOJ2:OOL2"/>
    <mergeCell ref="OOM2:OOO2"/>
    <mergeCell ref="ONL2:ONN2"/>
    <mergeCell ref="ONO2:ONQ2"/>
    <mergeCell ref="ONR2:ONT2"/>
    <mergeCell ref="ONU2:ONW2"/>
    <mergeCell ref="ONX2:ONZ2"/>
    <mergeCell ref="OMW2:OMY2"/>
    <mergeCell ref="OMZ2:ONB2"/>
    <mergeCell ref="ONC2:ONE2"/>
    <mergeCell ref="ONF2:ONH2"/>
    <mergeCell ref="ONI2:ONK2"/>
    <mergeCell ref="OQX2:OQZ2"/>
    <mergeCell ref="ORA2:ORC2"/>
    <mergeCell ref="ORD2:ORF2"/>
    <mergeCell ref="ORG2:ORI2"/>
    <mergeCell ref="ORJ2:ORL2"/>
    <mergeCell ref="OQI2:OQK2"/>
    <mergeCell ref="OQL2:OQN2"/>
    <mergeCell ref="OQO2:OQQ2"/>
    <mergeCell ref="OQR2:OQT2"/>
    <mergeCell ref="OQU2:OQW2"/>
    <mergeCell ref="OPT2:OPV2"/>
    <mergeCell ref="OPW2:OPY2"/>
    <mergeCell ref="OPZ2:OQB2"/>
    <mergeCell ref="OQC2:OQE2"/>
    <mergeCell ref="OQF2:OQH2"/>
    <mergeCell ref="OPE2:OPG2"/>
    <mergeCell ref="OPH2:OPJ2"/>
    <mergeCell ref="OPK2:OPM2"/>
    <mergeCell ref="OPN2:OPP2"/>
    <mergeCell ref="OPQ2:OPS2"/>
    <mergeCell ref="OTF2:OTH2"/>
    <mergeCell ref="OTI2:OTK2"/>
    <mergeCell ref="OTL2:OTN2"/>
    <mergeCell ref="OTO2:OTQ2"/>
    <mergeCell ref="OTR2:OTT2"/>
    <mergeCell ref="OSQ2:OSS2"/>
    <mergeCell ref="OST2:OSV2"/>
    <mergeCell ref="OSW2:OSY2"/>
    <mergeCell ref="OSZ2:OTB2"/>
    <mergeCell ref="OTC2:OTE2"/>
    <mergeCell ref="OSB2:OSD2"/>
    <mergeCell ref="OSE2:OSG2"/>
    <mergeCell ref="OSH2:OSJ2"/>
    <mergeCell ref="OSK2:OSM2"/>
    <mergeCell ref="OSN2:OSP2"/>
    <mergeCell ref="ORM2:ORO2"/>
    <mergeCell ref="ORP2:ORR2"/>
    <mergeCell ref="ORS2:ORU2"/>
    <mergeCell ref="ORV2:ORX2"/>
    <mergeCell ref="ORY2:OSA2"/>
    <mergeCell ref="OVN2:OVP2"/>
    <mergeCell ref="OVQ2:OVS2"/>
    <mergeCell ref="OVT2:OVV2"/>
    <mergeCell ref="OVW2:OVY2"/>
    <mergeCell ref="OVZ2:OWB2"/>
    <mergeCell ref="OUY2:OVA2"/>
    <mergeCell ref="OVB2:OVD2"/>
    <mergeCell ref="OVE2:OVG2"/>
    <mergeCell ref="OVH2:OVJ2"/>
    <mergeCell ref="OVK2:OVM2"/>
    <mergeCell ref="OUJ2:OUL2"/>
    <mergeCell ref="OUM2:OUO2"/>
    <mergeCell ref="OUP2:OUR2"/>
    <mergeCell ref="OUS2:OUU2"/>
    <mergeCell ref="OUV2:OUX2"/>
    <mergeCell ref="OTU2:OTW2"/>
    <mergeCell ref="OTX2:OTZ2"/>
    <mergeCell ref="OUA2:OUC2"/>
    <mergeCell ref="OUD2:OUF2"/>
    <mergeCell ref="OUG2:OUI2"/>
    <mergeCell ref="OXV2:OXX2"/>
    <mergeCell ref="OXY2:OYA2"/>
    <mergeCell ref="OYB2:OYD2"/>
    <mergeCell ref="OYE2:OYG2"/>
    <mergeCell ref="OYH2:OYJ2"/>
    <mergeCell ref="OXG2:OXI2"/>
    <mergeCell ref="OXJ2:OXL2"/>
    <mergeCell ref="OXM2:OXO2"/>
    <mergeCell ref="OXP2:OXR2"/>
    <mergeCell ref="OXS2:OXU2"/>
    <mergeCell ref="OWR2:OWT2"/>
    <mergeCell ref="OWU2:OWW2"/>
    <mergeCell ref="OWX2:OWZ2"/>
    <mergeCell ref="OXA2:OXC2"/>
    <mergeCell ref="OXD2:OXF2"/>
    <mergeCell ref="OWC2:OWE2"/>
    <mergeCell ref="OWF2:OWH2"/>
    <mergeCell ref="OWI2:OWK2"/>
    <mergeCell ref="OWL2:OWN2"/>
    <mergeCell ref="OWO2:OWQ2"/>
    <mergeCell ref="PAD2:PAF2"/>
    <mergeCell ref="PAG2:PAI2"/>
    <mergeCell ref="PAJ2:PAL2"/>
    <mergeCell ref="PAM2:PAO2"/>
    <mergeCell ref="PAP2:PAR2"/>
    <mergeCell ref="OZO2:OZQ2"/>
    <mergeCell ref="OZR2:OZT2"/>
    <mergeCell ref="OZU2:OZW2"/>
    <mergeCell ref="OZX2:OZZ2"/>
    <mergeCell ref="PAA2:PAC2"/>
    <mergeCell ref="OYZ2:OZB2"/>
    <mergeCell ref="OZC2:OZE2"/>
    <mergeCell ref="OZF2:OZH2"/>
    <mergeCell ref="OZI2:OZK2"/>
    <mergeCell ref="OZL2:OZN2"/>
    <mergeCell ref="OYK2:OYM2"/>
    <mergeCell ref="OYN2:OYP2"/>
    <mergeCell ref="OYQ2:OYS2"/>
    <mergeCell ref="OYT2:OYV2"/>
    <mergeCell ref="OYW2:OYY2"/>
    <mergeCell ref="PCL2:PCN2"/>
    <mergeCell ref="PCO2:PCQ2"/>
    <mergeCell ref="PCR2:PCT2"/>
    <mergeCell ref="PCU2:PCW2"/>
    <mergeCell ref="PCX2:PCZ2"/>
    <mergeCell ref="PBW2:PBY2"/>
    <mergeCell ref="PBZ2:PCB2"/>
    <mergeCell ref="PCC2:PCE2"/>
    <mergeCell ref="PCF2:PCH2"/>
    <mergeCell ref="PCI2:PCK2"/>
    <mergeCell ref="PBH2:PBJ2"/>
    <mergeCell ref="PBK2:PBM2"/>
    <mergeCell ref="PBN2:PBP2"/>
    <mergeCell ref="PBQ2:PBS2"/>
    <mergeCell ref="PBT2:PBV2"/>
    <mergeCell ref="PAS2:PAU2"/>
    <mergeCell ref="PAV2:PAX2"/>
    <mergeCell ref="PAY2:PBA2"/>
    <mergeCell ref="PBB2:PBD2"/>
    <mergeCell ref="PBE2:PBG2"/>
    <mergeCell ref="PET2:PEV2"/>
    <mergeCell ref="PEW2:PEY2"/>
    <mergeCell ref="PEZ2:PFB2"/>
    <mergeCell ref="PFC2:PFE2"/>
    <mergeCell ref="PFF2:PFH2"/>
    <mergeCell ref="PEE2:PEG2"/>
    <mergeCell ref="PEH2:PEJ2"/>
    <mergeCell ref="PEK2:PEM2"/>
    <mergeCell ref="PEN2:PEP2"/>
    <mergeCell ref="PEQ2:PES2"/>
    <mergeCell ref="PDP2:PDR2"/>
    <mergeCell ref="PDS2:PDU2"/>
    <mergeCell ref="PDV2:PDX2"/>
    <mergeCell ref="PDY2:PEA2"/>
    <mergeCell ref="PEB2:PED2"/>
    <mergeCell ref="PDA2:PDC2"/>
    <mergeCell ref="PDD2:PDF2"/>
    <mergeCell ref="PDG2:PDI2"/>
    <mergeCell ref="PDJ2:PDL2"/>
    <mergeCell ref="PDM2:PDO2"/>
    <mergeCell ref="PHB2:PHD2"/>
    <mergeCell ref="PHE2:PHG2"/>
    <mergeCell ref="PHH2:PHJ2"/>
    <mergeCell ref="PHK2:PHM2"/>
    <mergeCell ref="PHN2:PHP2"/>
    <mergeCell ref="PGM2:PGO2"/>
    <mergeCell ref="PGP2:PGR2"/>
    <mergeCell ref="PGS2:PGU2"/>
    <mergeCell ref="PGV2:PGX2"/>
    <mergeCell ref="PGY2:PHA2"/>
    <mergeCell ref="PFX2:PFZ2"/>
    <mergeCell ref="PGA2:PGC2"/>
    <mergeCell ref="PGD2:PGF2"/>
    <mergeCell ref="PGG2:PGI2"/>
    <mergeCell ref="PGJ2:PGL2"/>
    <mergeCell ref="PFI2:PFK2"/>
    <mergeCell ref="PFL2:PFN2"/>
    <mergeCell ref="PFO2:PFQ2"/>
    <mergeCell ref="PFR2:PFT2"/>
    <mergeCell ref="PFU2:PFW2"/>
    <mergeCell ref="PJJ2:PJL2"/>
    <mergeCell ref="PJM2:PJO2"/>
    <mergeCell ref="PJP2:PJR2"/>
    <mergeCell ref="PJS2:PJU2"/>
    <mergeCell ref="PJV2:PJX2"/>
    <mergeCell ref="PIU2:PIW2"/>
    <mergeCell ref="PIX2:PIZ2"/>
    <mergeCell ref="PJA2:PJC2"/>
    <mergeCell ref="PJD2:PJF2"/>
    <mergeCell ref="PJG2:PJI2"/>
    <mergeCell ref="PIF2:PIH2"/>
    <mergeCell ref="PII2:PIK2"/>
    <mergeCell ref="PIL2:PIN2"/>
    <mergeCell ref="PIO2:PIQ2"/>
    <mergeCell ref="PIR2:PIT2"/>
    <mergeCell ref="PHQ2:PHS2"/>
    <mergeCell ref="PHT2:PHV2"/>
    <mergeCell ref="PHW2:PHY2"/>
    <mergeCell ref="PHZ2:PIB2"/>
    <mergeCell ref="PIC2:PIE2"/>
    <mergeCell ref="PLR2:PLT2"/>
    <mergeCell ref="PLU2:PLW2"/>
    <mergeCell ref="PLX2:PLZ2"/>
    <mergeCell ref="PMA2:PMC2"/>
    <mergeCell ref="PMD2:PMF2"/>
    <mergeCell ref="PLC2:PLE2"/>
    <mergeCell ref="PLF2:PLH2"/>
    <mergeCell ref="PLI2:PLK2"/>
    <mergeCell ref="PLL2:PLN2"/>
    <mergeCell ref="PLO2:PLQ2"/>
    <mergeCell ref="PKN2:PKP2"/>
    <mergeCell ref="PKQ2:PKS2"/>
    <mergeCell ref="PKT2:PKV2"/>
    <mergeCell ref="PKW2:PKY2"/>
    <mergeCell ref="PKZ2:PLB2"/>
    <mergeCell ref="PJY2:PKA2"/>
    <mergeCell ref="PKB2:PKD2"/>
    <mergeCell ref="PKE2:PKG2"/>
    <mergeCell ref="PKH2:PKJ2"/>
    <mergeCell ref="PKK2:PKM2"/>
    <mergeCell ref="PNZ2:POB2"/>
    <mergeCell ref="POC2:POE2"/>
    <mergeCell ref="POF2:POH2"/>
    <mergeCell ref="POI2:POK2"/>
    <mergeCell ref="POL2:PON2"/>
    <mergeCell ref="PNK2:PNM2"/>
    <mergeCell ref="PNN2:PNP2"/>
    <mergeCell ref="PNQ2:PNS2"/>
    <mergeCell ref="PNT2:PNV2"/>
    <mergeCell ref="PNW2:PNY2"/>
    <mergeCell ref="PMV2:PMX2"/>
    <mergeCell ref="PMY2:PNA2"/>
    <mergeCell ref="PNB2:PND2"/>
    <mergeCell ref="PNE2:PNG2"/>
    <mergeCell ref="PNH2:PNJ2"/>
    <mergeCell ref="PMG2:PMI2"/>
    <mergeCell ref="PMJ2:PML2"/>
    <mergeCell ref="PMM2:PMO2"/>
    <mergeCell ref="PMP2:PMR2"/>
    <mergeCell ref="PMS2:PMU2"/>
    <mergeCell ref="PQH2:PQJ2"/>
    <mergeCell ref="PQK2:PQM2"/>
    <mergeCell ref="PQN2:PQP2"/>
    <mergeCell ref="PQQ2:PQS2"/>
    <mergeCell ref="PQT2:PQV2"/>
    <mergeCell ref="PPS2:PPU2"/>
    <mergeCell ref="PPV2:PPX2"/>
    <mergeCell ref="PPY2:PQA2"/>
    <mergeCell ref="PQB2:PQD2"/>
    <mergeCell ref="PQE2:PQG2"/>
    <mergeCell ref="PPD2:PPF2"/>
    <mergeCell ref="PPG2:PPI2"/>
    <mergeCell ref="PPJ2:PPL2"/>
    <mergeCell ref="PPM2:PPO2"/>
    <mergeCell ref="PPP2:PPR2"/>
    <mergeCell ref="POO2:POQ2"/>
    <mergeCell ref="POR2:POT2"/>
    <mergeCell ref="POU2:POW2"/>
    <mergeCell ref="POX2:POZ2"/>
    <mergeCell ref="PPA2:PPC2"/>
    <mergeCell ref="PSP2:PSR2"/>
    <mergeCell ref="PSS2:PSU2"/>
    <mergeCell ref="PSV2:PSX2"/>
    <mergeCell ref="PSY2:PTA2"/>
    <mergeCell ref="PTB2:PTD2"/>
    <mergeCell ref="PSA2:PSC2"/>
    <mergeCell ref="PSD2:PSF2"/>
    <mergeCell ref="PSG2:PSI2"/>
    <mergeCell ref="PSJ2:PSL2"/>
    <mergeCell ref="PSM2:PSO2"/>
    <mergeCell ref="PRL2:PRN2"/>
    <mergeCell ref="PRO2:PRQ2"/>
    <mergeCell ref="PRR2:PRT2"/>
    <mergeCell ref="PRU2:PRW2"/>
    <mergeCell ref="PRX2:PRZ2"/>
    <mergeCell ref="PQW2:PQY2"/>
    <mergeCell ref="PQZ2:PRB2"/>
    <mergeCell ref="PRC2:PRE2"/>
    <mergeCell ref="PRF2:PRH2"/>
    <mergeCell ref="PRI2:PRK2"/>
    <mergeCell ref="PUX2:PUZ2"/>
    <mergeCell ref="PVA2:PVC2"/>
    <mergeCell ref="PVD2:PVF2"/>
    <mergeCell ref="PVG2:PVI2"/>
    <mergeCell ref="PVJ2:PVL2"/>
    <mergeCell ref="PUI2:PUK2"/>
    <mergeCell ref="PUL2:PUN2"/>
    <mergeCell ref="PUO2:PUQ2"/>
    <mergeCell ref="PUR2:PUT2"/>
    <mergeCell ref="PUU2:PUW2"/>
    <mergeCell ref="PTT2:PTV2"/>
    <mergeCell ref="PTW2:PTY2"/>
    <mergeCell ref="PTZ2:PUB2"/>
    <mergeCell ref="PUC2:PUE2"/>
    <mergeCell ref="PUF2:PUH2"/>
    <mergeCell ref="PTE2:PTG2"/>
    <mergeCell ref="PTH2:PTJ2"/>
    <mergeCell ref="PTK2:PTM2"/>
    <mergeCell ref="PTN2:PTP2"/>
    <mergeCell ref="PTQ2:PTS2"/>
    <mergeCell ref="PXF2:PXH2"/>
    <mergeCell ref="PXI2:PXK2"/>
    <mergeCell ref="PXL2:PXN2"/>
    <mergeCell ref="PXO2:PXQ2"/>
    <mergeCell ref="PXR2:PXT2"/>
    <mergeCell ref="PWQ2:PWS2"/>
    <mergeCell ref="PWT2:PWV2"/>
    <mergeCell ref="PWW2:PWY2"/>
    <mergeCell ref="PWZ2:PXB2"/>
    <mergeCell ref="PXC2:PXE2"/>
    <mergeCell ref="PWB2:PWD2"/>
    <mergeCell ref="PWE2:PWG2"/>
    <mergeCell ref="PWH2:PWJ2"/>
    <mergeCell ref="PWK2:PWM2"/>
    <mergeCell ref="PWN2:PWP2"/>
    <mergeCell ref="PVM2:PVO2"/>
    <mergeCell ref="PVP2:PVR2"/>
    <mergeCell ref="PVS2:PVU2"/>
    <mergeCell ref="PVV2:PVX2"/>
    <mergeCell ref="PVY2:PWA2"/>
    <mergeCell ref="PZN2:PZP2"/>
    <mergeCell ref="PZQ2:PZS2"/>
    <mergeCell ref="PZT2:PZV2"/>
    <mergeCell ref="PZW2:PZY2"/>
    <mergeCell ref="PZZ2:QAB2"/>
    <mergeCell ref="PYY2:PZA2"/>
    <mergeCell ref="PZB2:PZD2"/>
    <mergeCell ref="PZE2:PZG2"/>
    <mergeCell ref="PZH2:PZJ2"/>
    <mergeCell ref="PZK2:PZM2"/>
    <mergeCell ref="PYJ2:PYL2"/>
    <mergeCell ref="PYM2:PYO2"/>
    <mergeCell ref="PYP2:PYR2"/>
    <mergeCell ref="PYS2:PYU2"/>
    <mergeCell ref="PYV2:PYX2"/>
    <mergeCell ref="PXU2:PXW2"/>
    <mergeCell ref="PXX2:PXZ2"/>
    <mergeCell ref="PYA2:PYC2"/>
    <mergeCell ref="PYD2:PYF2"/>
    <mergeCell ref="PYG2:PYI2"/>
    <mergeCell ref="QBV2:QBX2"/>
    <mergeCell ref="QBY2:QCA2"/>
    <mergeCell ref="QCB2:QCD2"/>
    <mergeCell ref="QCE2:QCG2"/>
    <mergeCell ref="QCH2:QCJ2"/>
    <mergeCell ref="QBG2:QBI2"/>
    <mergeCell ref="QBJ2:QBL2"/>
    <mergeCell ref="QBM2:QBO2"/>
    <mergeCell ref="QBP2:QBR2"/>
    <mergeCell ref="QBS2:QBU2"/>
    <mergeCell ref="QAR2:QAT2"/>
    <mergeCell ref="QAU2:QAW2"/>
    <mergeCell ref="QAX2:QAZ2"/>
    <mergeCell ref="QBA2:QBC2"/>
    <mergeCell ref="QBD2:QBF2"/>
    <mergeCell ref="QAC2:QAE2"/>
    <mergeCell ref="QAF2:QAH2"/>
    <mergeCell ref="QAI2:QAK2"/>
    <mergeCell ref="QAL2:QAN2"/>
    <mergeCell ref="QAO2:QAQ2"/>
    <mergeCell ref="QED2:QEF2"/>
    <mergeCell ref="QEG2:QEI2"/>
    <mergeCell ref="QEJ2:QEL2"/>
    <mergeCell ref="QEM2:QEO2"/>
    <mergeCell ref="QEP2:QER2"/>
    <mergeCell ref="QDO2:QDQ2"/>
    <mergeCell ref="QDR2:QDT2"/>
    <mergeCell ref="QDU2:QDW2"/>
    <mergeCell ref="QDX2:QDZ2"/>
    <mergeCell ref="QEA2:QEC2"/>
    <mergeCell ref="QCZ2:QDB2"/>
    <mergeCell ref="QDC2:QDE2"/>
    <mergeCell ref="QDF2:QDH2"/>
    <mergeCell ref="QDI2:QDK2"/>
    <mergeCell ref="QDL2:QDN2"/>
    <mergeCell ref="QCK2:QCM2"/>
    <mergeCell ref="QCN2:QCP2"/>
    <mergeCell ref="QCQ2:QCS2"/>
    <mergeCell ref="QCT2:QCV2"/>
    <mergeCell ref="QCW2:QCY2"/>
    <mergeCell ref="QGL2:QGN2"/>
    <mergeCell ref="QGO2:QGQ2"/>
    <mergeCell ref="QGR2:QGT2"/>
    <mergeCell ref="QGU2:QGW2"/>
    <mergeCell ref="QGX2:QGZ2"/>
    <mergeCell ref="QFW2:QFY2"/>
    <mergeCell ref="QFZ2:QGB2"/>
    <mergeCell ref="QGC2:QGE2"/>
    <mergeCell ref="QGF2:QGH2"/>
    <mergeCell ref="QGI2:QGK2"/>
    <mergeCell ref="QFH2:QFJ2"/>
    <mergeCell ref="QFK2:QFM2"/>
    <mergeCell ref="QFN2:QFP2"/>
    <mergeCell ref="QFQ2:QFS2"/>
    <mergeCell ref="QFT2:QFV2"/>
    <mergeCell ref="QES2:QEU2"/>
    <mergeCell ref="QEV2:QEX2"/>
    <mergeCell ref="QEY2:QFA2"/>
    <mergeCell ref="QFB2:QFD2"/>
    <mergeCell ref="QFE2:QFG2"/>
    <mergeCell ref="QIT2:QIV2"/>
    <mergeCell ref="QIW2:QIY2"/>
    <mergeCell ref="QIZ2:QJB2"/>
    <mergeCell ref="QJC2:QJE2"/>
    <mergeCell ref="QJF2:QJH2"/>
    <mergeCell ref="QIE2:QIG2"/>
    <mergeCell ref="QIH2:QIJ2"/>
    <mergeCell ref="QIK2:QIM2"/>
    <mergeCell ref="QIN2:QIP2"/>
    <mergeCell ref="QIQ2:QIS2"/>
    <mergeCell ref="QHP2:QHR2"/>
    <mergeCell ref="QHS2:QHU2"/>
    <mergeCell ref="QHV2:QHX2"/>
    <mergeCell ref="QHY2:QIA2"/>
    <mergeCell ref="QIB2:QID2"/>
    <mergeCell ref="QHA2:QHC2"/>
    <mergeCell ref="QHD2:QHF2"/>
    <mergeCell ref="QHG2:QHI2"/>
    <mergeCell ref="QHJ2:QHL2"/>
    <mergeCell ref="QHM2:QHO2"/>
    <mergeCell ref="QLB2:QLD2"/>
    <mergeCell ref="QLE2:QLG2"/>
    <mergeCell ref="QLH2:QLJ2"/>
    <mergeCell ref="QLK2:QLM2"/>
    <mergeCell ref="QLN2:QLP2"/>
    <mergeCell ref="QKM2:QKO2"/>
    <mergeCell ref="QKP2:QKR2"/>
    <mergeCell ref="QKS2:QKU2"/>
    <mergeCell ref="QKV2:QKX2"/>
    <mergeCell ref="QKY2:QLA2"/>
    <mergeCell ref="QJX2:QJZ2"/>
    <mergeCell ref="QKA2:QKC2"/>
    <mergeCell ref="QKD2:QKF2"/>
    <mergeCell ref="QKG2:QKI2"/>
    <mergeCell ref="QKJ2:QKL2"/>
    <mergeCell ref="QJI2:QJK2"/>
    <mergeCell ref="QJL2:QJN2"/>
    <mergeCell ref="QJO2:QJQ2"/>
    <mergeCell ref="QJR2:QJT2"/>
    <mergeCell ref="QJU2:QJW2"/>
    <mergeCell ref="QNJ2:QNL2"/>
    <mergeCell ref="QNM2:QNO2"/>
    <mergeCell ref="QNP2:QNR2"/>
    <mergeCell ref="QNS2:QNU2"/>
    <mergeCell ref="QNV2:QNX2"/>
    <mergeCell ref="QMU2:QMW2"/>
    <mergeCell ref="QMX2:QMZ2"/>
    <mergeCell ref="QNA2:QNC2"/>
    <mergeCell ref="QND2:QNF2"/>
    <mergeCell ref="QNG2:QNI2"/>
    <mergeCell ref="QMF2:QMH2"/>
    <mergeCell ref="QMI2:QMK2"/>
    <mergeCell ref="QML2:QMN2"/>
    <mergeCell ref="QMO2:QMQ2"/>
    <mergeCell ref="QMR2:QMT2"/>
    <mergeCell ref="QLQ2:QLS2"/>
    <mergeCell ref="QLT2:QLV2"/>
    <mergeCell ref="QLW2:QLY2"/>
    <mergeCell ref="QLZ2:QMB2"/>
    <mergeCell ref="QMC2:QME2"/>
    <mergeCell ref="QPR2:QPT2"/>
    <mergeCell ref="QPU2:QPW2"/>
    <mergeCell ref="QPX2:QPZ2"/>
    <mergeCell ref="QQA2:QQC2"/>
    <mergeCell ref="QQD2:QQF2"/>
    <mergeCell ref="QPC2:QPE2"/>
    <mergeCell ref="QPF2:QPH2"/>
    <mergeCell ref="QPI2:QPK2"/>
    <mergeCell ref="QPL2:QPN2"/>
    <mergeCell ref="QPO2:QPQ2"/>
    <mergeCell ref="QON2:QOP2"/>
    <mergeCell ref="QOQ2:QOS2"/>
    <mergeCell ref="QOT2:QOV2"/>
    <mergeCell ref="QOW2:QOY2"/>
    <mergeCell ref="QOZ2:QPB2"/>
    <mergeCell ref="QNY2:QOA2"/>
    <mergeCell ref="QOB2:QOD2"/>
    <mergeCell ref="QOE2:QOG2"/>
    <mergeCell ref="QOH2:QOJ2"/>
    <mergeCell ref="QOK2:QOM2"/>
    <mergeCell ref="QRZ2:QSB2"/>
    <mergeCell ref="QSC2:QSE2"/>
    <mergeCell ref="QSF2:QSH2"/>
    <mergeCell ref="QSI2:QSK2"/>
    <mergeCell ref="QSL2:QSN2"/>
    <mergeCell ref="QRK2:QRM2"/>
    <mergeCell ref="QRN2:QRP2"/>
    <mergeCell ref="QRQ2:QRS2"/>
    <mergeCell ref="QRT2:QRV2"/>
    <mergeCell ref="QRW2:QRY2"/>
    <mergeCell ref="QQV2:QQX2"/>
    <mergeCell ref="QQY2:QRA2"/>
    <mergeCell ref="QRB2:QRD2"/>
    <mergeCell ref="QRE2:QRG2"/>
    <mergeCell ref="QRH2:QRJ2"/>
    <mergeCell ref="QQG2:QQI2"/>
    <mergeCell ref="QQJ2:QQL2"/>
    <mergeCell ref="QQM2:QQO2"/>
    <mergeCell ref="QQP2:QQR2"/>
    <mergeCell ref="QQS2:QQU2"/>
    <mergeCell ref="QUH2:QUJ2"/>
    <mergeCell ref="QUK2:QUM2"/>
    <mergeCell ref="QUN2:QUP2"/>
    <mergeCell ref="QUQ2:QUS2"/>
    <mergeCell ref="QUT2:QUV2"/>
    <mergeCell ref="QTS2:QTU2"/>
    <mergeCell ref="QTV2:QTX2"/>
    <mergeCell ref="QTY2:QUA2"/>
    <mergeCell ref="QUB2:QUD2"/>
    <mergeCell ref="QUE2:QUG2"/>
    <mergeCell ref="QTD2:QTF2"/>
    <mergeCell ref="QTG2:QTI2"/>
    <mergeCell ref="QTJ2:QTL2"/>
    <mergeCell ref="QTM2:QTO2"/>
    <mergeCell ref="QTP2:QTR2"/>
    <mergeCell ref="QSO2:QSQ2"/>
    <mergeCell ref="QSR2:QST2"/>
    <mergeCell ref="QSU2:QSW2"/>
    <mergeCell ref="QSX2:QSZ2"/>
    <mergeCell ref="QTA2:QTC2"/>
    <mergeCell ref="QWP2:QWR2"/>
    <mergeCell ref="QWS2:QWU2"/>
    <mergeCell ref="QWV2:QWX2"/>
    <mergeCell ref="QWY2:QXA2"/>
    <mergeCell ref="QXB2:QXD2"/>
    <mergeCell ref="QWA2:QWC2"/>
    <mergeCell ref="QWD2:QWF2"/>
    <mergeCell ref="QWG2:QWI2"/>
    <mergeCell ref="QWJ2:QWL2"/>
    <mergeCell ref="QWM2:QWO2"/>
    <mergeCell ref="QVL2:QVN2"/>
    <mergeCell ref="QVO2:QVQ2"/>
    <mergeCell ref="QVR2:QVT2"/>
    <mergeCell ref="QVU2:QVW2"/>
    <mergeCell ref="QVX2:QVZ2"/>
    <mergeCell ref="QUW2:QUY2"/>
    <mergeCell ref="QUZ2:QVB2"/>
    <mergeCell ref="QVC2:QVE2"/>
    <mergeCell ref="QVF2:QVH2"/>
    <mergeCell ref="QVI2:QVK2"/>
    <mergeCell ref="QYX2:QYZ2"/>
    <mergeCell ref="QZA2:QZC2"/>
    <mergeCell ref="QZD2:QZF2"/>
    <mergeCell ref="QZG2:QZI2"/>
    <mergeCell ref="QZJ2:QZL2"/>
    <mergeCell ref="QYI2:QYK2"/>
    <mergeCell ref="QYL2:QYN2"/>
    <mergeCell ref="QYO2:QYQ2"/>
    <mergeCell ref="QYR2:QYT2"/>
    <mergeCell ref="QYU2:QYW2"/>
    <mergeCell ref="QXT2:QXV2"/>
    <mergeCell ref="QXW2:QXY2"/>
    <mergeCell ref="QXZ2:QYB2"/>
    <mergeCell ref="QYC2:QYE2"/>
    <mergeCell ref="QYF2:QYH2"/>
    <mergeCell ref="QXE2:QXG2"/>
    <mergeCell ref="QXH2:QXJ2"/>
    <mergeCell ref="QXK2:QXM2"/>
    <mergeCell ref="QXN2:QXP2"/>
    <mergeCell ref="QXQ2:QXS2"/>
    <mergeCell ref="RBF2:RBH2"/>
    <mergeCell ref="RBI2:RBK2"/>
    <mergeCell ref="RBL2:RBN2"/>
    <mergeCell ref="RBO2:RBQ2"/>
    <mergeCell ref="RBR2:RBT2"/>
    <mergeCell ref="RAQ2:RAS2"/>
    <mergeCell ref="RAT2:RAV2"/>
    <mergeCell ref="RAW2:RAY2"/>
    <mergeCell ref="RAZ2:RBB2"/>
    <mergeCell ref="RBC2:RBE2"/>
    <mergeCell ref="RAB2:RAD2"/>
    <mergeCell ref="RAE2:RAG2"/>
    <mergeCell ref="RAH2:RAJ2"/>
    <mergeCell ref="RAK2:RAM2"/>
    <mergeCell ref="RAN2:RAP2"/>
    <mergeCell ref="QZM2:QZO2"/>
    <mergeCell ref="QZP2:QZR2"/>
    <mergeCell ref="QZS2:QZU2"/>
    <mergeCell ref="QZV2:QZX2"/>
    <mergeCell ref="QZY2:RAA2"/>
    <mergeCell ref="RDN2:RDP2"/>
    <mergeCell ref="RDQ2:RDS2"/>
    <mergeCell ref="RDT2:RDV2"/>
    <mergeCell ref="RDW2:RDY2"/>
    <mergeCell ref="RDZ2:REB2"/>
    <mergeCell ref="RCY2:RDA2"/>
    <mergeCell ref="RDB2:RDD2"/>
    <mergeCell ref="RDE2:RDG2"/>
    <mergeCell ref="RDH2:RDJ2"/>
    <mergeCell ref="RDK2:RDM2"/>
    <mergeCell ref="RCJ2:RCL2"/>
    <mergeCell ref="RCM2:RCO2"/>
    <mergeCell ref="RCP2:RCR2"/>
    <mergeCell ref="RCS2:RCU2"/>
    <mergeCell ref="RCV2:RCX2"/>
    <mergeCell ref="RBU2:RBW2"/>
    <mergeCell ref="RBX2:RBZ2"/>
    <mergeCell ref="RCA2:RCC2"/>
    <mergeCell ref="RCD2:RCF2"/>
    <mergeCell ref="RCG2:RCI2"/>
    <mergeCell ref="RFV2:RFX2"/>
    <mergeCell ref="RFY2:RGA2"/>
    <mergeCell ref="RGB2:RGD2"/>
    <mergeCell ref="RGE2:RGG2"/>
    <mergeCell ref="RGH2:RGJ2"/>
    <mergeCell ref="RFG2:RFI2"/>
    <mergeCell ref="RFJ2:RFL2"/>
    <mergeCell ref="RFM2:RFO2"/>
    <mergeCell ref="RFP2:RFR2"/>
    <mergeCell ref="RFS2:RFU2"/>
    <mergeCell ref="RER2:RET2"/>
    <mergeCell ref="REU2:REW2"/>
    <mergeCell ref="REX2:REZ2"/>
    <mergeCell ref="RFA2:RFC2"/>
    <mergeCell ref="RFD2:RFF2"/>
    <mergeCell ref="REC2:REE2"/>
    <mergeCell ref="REF2:REH2"/>
    <mergeCell ref="REI2:REK2"/>
    <mergeCell ref="REL2:REN2"/>
    <mergeCell ref="REO2:REQ2"/>
    <mergeCell ref="RID2:RIF2"/>
    <mergeCell ref="RIG2:RII2"/>
    <mergeCell ref="RIJ2:RIL2"/>
    <mergeCell ref="RIM2:RIO2"/>
    <mergeCell ref="RIP2:RIR2"/>
    <mergeCell ref="RHO2:RHQ2"/>
    <mergeCell ref="RHR2:RHT2"/>
    <mergeCell ref="RHU2:RHW2"/>
    <mergeCell ref="RHX2:RHZ2"/>
    <mergeCell ref="RIA2:RIC2"/>
    <mergeCell ref="RGZ2:RHB2"/>
    <mergeCell ref="RHC2:RHE2"/>
    <mergeCell ref="RHF2:RHH2"/>
    <mergeCell ref="RHI2:RHK2"/>
    <mergeCell ref="RHL2:RHN2"/>
    <mergeCell ref="RGK2:RGM2"/>
    <mergeCell ref="RGN2:RGP2"/>
    <mergeCell ref="RGQ2:RGS2"/>
    <mergeCell ref="RGT2:RGV2"/>
    <mergeCell ref="RGW2:RGY2"/>
    <mergeCell ref="RKL2:RKN2"/>
    <mergeCell ref="RKO2:RKQ2"/>
    <mergeCell ref="RKR2:RKT2"/>
    <mergeCell ref="RKU2:RKW2"/>
    <mergeCell ref="RKX2:RKZ2"/>
    <mergeCell ref="RJW2:RJY2"/>
    <mergeCell ref="RJZ2:RKB2"/>
    <mergeCell ref="RKC2:RKE2"/>
    <mergeCell ref="RKF2:RKH2"/>
    <mergeCell ref="RKI2:RKK2"/>
    <mergeCell ref="RJH2:RJJ2"/>
    <mergeCell ref="RJK2:RJM2"/>
    <mergeCell ref="RJN2:RJP2"/>
    <mergeCell ref="RJQ2:RJS2"/>
    <mergeCell ref="RJT2:RJV2"/>
    <mergeCell ref="RIS2:RIU2"/>
    <mergeCell ref="RIV2:RIX2"/>
    <mergeCell ref="RIY2:RJA2"/>
    <mergeCell ref="RJB2:RJD2"/>
    <mergeCell ref="RJE2:RJG2"/>
    <mergeCell ref="RMT2:RMV2"/>
    <mergeCell ref="RMW2:RMY2"/>
    <mergeCell ref="RMZ2:RNB2"/>
    <mergeCell ref="RNC2:RNE2"/>
    <mergeCell ref="RNF2:RNH2"/>
    <mergeCell ref="RME2:RMG2"/>
    <mergeCell ref="RMH2:RMJ2"/>
    <mergeCell ref="RMK2:RMM2"/>
    <mergeCell ref="RMN2:RMP2"/>
    <mergeCell ref="RMQ2:RMS2"/>
    <mergeCell ref="RLP2:RLR2"/>
    <mergeCell ref="RLS2:RLU2"/>
    <mergeCell ref="RLV2:RLX2"/>
    <mergeCell ref="RLY2:RMA2"/>
    <mergeCell ref="RMB2:RMD2"/>
    <mergeCell ref="RLA2:RLC2"/>
    <mergeCell ref="RLD2:RLF2"/>
    <mergeCell ref="RLG2:RLI2"/>
    <mergeCell ref="RLJ2:RLL2"/>
    <mergeCell ref="RLM2:RLO2"/>
    <mergeCell ref="RPB2:RPD2"/>
    <mergeCell ref="RPE2:RPG2"/>
    <mergeCell ref="RPH2:RPJ2"/>
    <mergeCell ref="RPK2:RPM2"/>
    <mergeCell ref="RPN2:RPP2"/>
    <mergeCell ref="ROM2:ROO2"/>
    <mergeCell ref="ROP2:ROR2"/>
    <mergeCell ref="ROS2:ROU2"/>
    <mergeCell ref="ROV2:ROX2"/>
    <mergeCell ref="ROY2:RPA2"/>
    <mergeCell ref="RNX2:RNZ2"/>
    <mergeCell ref="ROA2:ROC2"/>
    <mergeCell ref="ROD2:ROF2"/>
    <mergeCell ref="ROG2:ROI2"/>
    <mergeCell ref="ROJ2:ROL2"/>
    <mergeCell ref="RNI2:RNK2"/>
    <mergeCell ref="RNL2:RNN2"/>
    <mergeCell ref="RNO2:RNQ2"/>
    <mergeCell ref="RNR2:RNT2"/>
    <mergeCell ref="RNU2:RNW2"/>
    <mergeCell ref="RRJ2:RRL2"/>
    <mergeCell ref="RRM2:RRO2"/>
    <mergeCell ref="RRP2:RRR2"/>
    <mergeCell ref="RRS2:RRU2"/>
    <mergeCell ref="RRV2:RRX2"/>
    <mergeCell ref="RQU2:RQW2"/>
    <mergeCell ref="RQX2:RQZ2"/>
    <mergeCell ref="RRA2:RRC2"/>
    <mergeCell ref="RRD2:RRF2"/>
    <mergeCell ref="RRG2:RRI2"/>
    <mergeCell ref="RQF2:RQH2"/>
    <mergeCell ref="RQI2:RQK2"/>
    <mergeCell ref="RQL2:RQN2"/>
    <mergeCell ref="RQO2:RQQ2"/>
    <mergeCell ref="RQR2:RQT2"/>
    <mergeCell ref="RPQ2:RPS2"/>
    <mergeCell ref="RPT2:RPV2"/>
    <mergeCell ref="RPW2:RPY2"/>
    <mergeCell ref="RPZ2:RQB2"/>
    <mergeCell ref="RQC2:RQE2"/>
    <mergeCell ref="RTR2:RTT2"/>
    <mergeCell ref="RTU2:RTW2"/>
    <mergeCell ref="RTX2:RTZ2"/>
    <mergeCell ref="RUA2:RUC2"/>
    <mergeCell ref="RUD2:RUF2"/>
    <mergeCell ref="RTC2:RTE2"/>
    <mergeCell ref="RTF2:RTH2"/>
    <mergeCell ref="RTI2:RTK2"/>
    <mergeCell ref="RTL2:RTN2"/>
    <mergeCell ref="RTO2:RTQ2"/>
    <mergeCell ref="RSN2:RSP2"/>
    <mergeCell ref="RSQ2:RSS2"/>
    <mergeCell ref="RST2:RSV2"/>
    <mergeCell ref="RSW2:RSY2"/>
    <mergeCell ref="RSZ2:RTB2"/>
    <mergeCell ref="RRY2:RSA2"/>
    <mergeCell ref="RSB2:RSD2"/>
    <mergeCell ref="RSE2:RSG2"/>
    <mergeCell ref="RSH2:RSJ2"/>
    <mergeCell ref="RSK2:RSM2"/>
    <mergeCell ref="RVZ2:RWB2"/>
    <mergeCell ref="RWC2:RWE2"/>
    <mergeCell ref="RWF2:RWH2"/>
    <mergeCell ref="RWI2:RWK2"/>
    <mergeCell ref="RWL2:RWN2"/>
    <mergeCell ref="RVK2:RVM2"/>
    <mergeCell ref="RVN2:RVP2"/>
    <mergeCell ref="RVQ2:RVS2"/>
    <mergeCell ref="RVT2:RVV2"/>
    <mergeCell ref="RVW2:RVY2"/>
    <mergeCell ref="RUV2:RUX2"/>
    <mergeCell ref="RUY2:RVA2"/>
    <mergeCell ref="RVB2:RVD2"/>
    <mergeCell ref="RVE2:RVG2"/>
    <mergeCell ref="RVH2:RVJ2"/>
    <mergeCell ref="RUG2:RUI2"/>
    <mergeCell ref="RUJ2:RUL2"/>
    <mergeCell ref="RUM2:RUO2"/>
    <mergeCell ref="RUP2:RUR2"/>
    <mergeCell ref="RUS2:RUU2"/>
    <mergeCell ref="RYH2:RYJ2"/>
    <mergeCell ref="RYK2:RYM2"/>
    <mergeCell ref="RYN2:RYP2"/>
    <mergeCell ref="RYQ2:RYS2"/>
    <mergeCell ref="RYT2:RYV2"/>
    <mergeCell ref="RXS2:RXU2"/>
    <mergeCell ref="RXV2:RXX2"/>
    <mergeCell ref="RXY2:RYA2"/>
    <mergeCell ref="RYB2:RYD2"/>
    <mergeCell ref="RYE2:RYG2"/>
    <mergeCell ref="RXD2:RXF2"/>
    <mergeCell ref="RXG2:RXI2"/>
    <mergeCell ref="RXJ2:RXL2"/>
    <mergeCell ref="RXM2:RXO2"/>
    <mergeCell ref="RXP2:RXR2"/>
    <mergeCell ref="RWO2:RWQ2"/>
    <mergeCell ref="RWR2:RWT2"/>
    <mergeCell ref="RWU2:RWW2"/>
    <mergeCell ref="RWX2:RWZ2"/>
    <mergeCell ref="RXA2:RXC2"/>
    <mergeCell ref="SAP2:SAR2"/>
    <mergeCell ref="SAS2:SAU2"/>
    <mergeCell ref="SAV2:SAX2"/>
    <mergeCell ref="SAY2:SBA2"/>
    <mergeCell ref="SBB2:SBD2"/>
    <mergeCell ref="SAA2:SAC2"/>
    <mergeCell ref="SAD2:SAF2"/>
    <mergeCell ref="SAG2:SAI2"/>
    <mergeCell ref="SAJ2:SAL2"/>
    <mergeCell ref="SAM2:SAO2"/>
    <mergeCell ref="RZL2:RZN2"/>
    <mergeCell ref="RZO2:RZQ2"/>
    <mergeCell ref="RZR2:RZT2"/>
    <mergeCell ref="RZU2:RZW2"/>
    <mergeCell ref="RZX2:RZZ2"/>
    <mergeCell ref="RYW2:RYY2"/>
    <mergeCell ref="RYZ2:RZB2"/>
    <mergeCell ref="RZC2:RZE2"/>
    <mergeCell ref="RZF2:RZH2"/>
    <mergeCell ref="RZI2:RZK2"/>
    <mergeCell ref="SCX2:SCZ2"/>
    <mergeCell ref="SDA2:SDC2"/>
    <mergeCell ref="SDD2:SDF2"/>
    <mergeCell ref="SDG2:SDI2"/>
    <mergeCell ref="SDJ2:SDL2"/>
    <mergeCell ref="SCI2:SCK2"/>
    <mergeCell ref="SCL2:SCN2"/>
    <mergeCell ref="SCO2:SCQ2"/>
    <mergeCell ref="SCR2:SCT2"/>
    <mergeCell ref="SCU2:SCW2"/>
    <mergeCell ref="SBT2:SBV2"/>
    <mergeCell ref="SBW2:SBY2"/>
    <mergeCell ref="SBZ2:SCB2"/>
    <mergeCell ref="SCC2:SCE2"/>
    <mergeCell ref="SCF2:SCH2"/>
    <mergeCell ref="SBE2:SBG2"/>
    <mergeCell ref="SBH2:SBJ2"/>
    <mergeCell ref="SBK2:SBM2"/>
    <mergeCell ref="SBN2:SBP2"/>
    <mergeCell ref="SBQ2:SBS2"/>
    <mergeCell ref="SFF2:SFH2"/>
    <mergeCell ref="SFI2:SFK2"/>
    <mergeCell ref="SFL2:SFN2"/>
    <mergeCell ref="SFO2:SFQ2"/>
    <mergeCell ref="SFR2:SFT2"/>
    <mergeCell ref="SEQ2:SES2"/>
    <mergeCell ref="SET2:SEV2"/>
    <mergeCell ref="SEW2:SEY2"/>
    <mergeCell ref="SEZ2:SFB2"/>
    <mergeCell ref="SFC2:SFE2"/>
    <mergeCell ref="SEB2:SED2"/>
    <mergeCell ref="SEE2:SEG2"/>
    <mergeCell ref="SEH2:SEJ2"/>
    <mergeCell ref="SEK2:SEM2"/>
    <mergeCell ref="SEN2:SEP2"/>
    <mergeCell ref="SDM2:SDO2"/>
    <mergeCell ref="SDP2:SDR2"/>
    <mergeCell ref="SDS2:SDU2"/>
    <mergeCell ref="SDV2:SDX2"/>
    <mergeCell ref="SDY2:SEA2"/>
    <mergeCell ref="SHN2:SHP2"/>
    <mergeCell ref="SHQ2:SHS2"/>
    <mergeCell ref="SHT2:SHV2"/>
    <mergeCell ref="SHW2:SHY2"/>
    <mergeCell ref="SHZ2:SIB2"/>
    <mergeCell ref="SGY2:SHA2"/>
    <mergeCell ref="SHB2:SHD2"/>
    <mergeCell ref="SHE2:SHG2"/>
    <mergeCell ref="SHH2:SHJ2"/>
    <mergeCell ref="SHK2:SHM2"/>
    <mergeCell ref="SGJ2:SGL2"/>
    <mergeCell ref="SGM2:SGO2"/>
    <mergeCell ref="SGP2:SGR2"/>
    <mergeCell ref="SGS2:SGU2"/>
    <mergeCell ref="SGV2:SGX2"/>
    <mergeCell ref="SFU2:SFW2"/>
    <mergeCell ref="SFX2:SFZ2"/>
    <mergeCell ref="SGA2:SGC2"/>
    <mergeCell ref="SGD2:SGF2"/>
    <mergeCell ref="SGG2:SGI2"/>
    <mergeCell ref="SJV2:SJX2"/>
    <mergeCell ref="SJY2:SKA2"/>
    <mergeCell ref="SKB2:SKD2"/>
    <mergeCell ref="SKE2:SKG2"/>
    <mergeCell ref="SKH2:SKJ2"/>
    <mergeCell ref="SJG2:SJI2"/>
    <mergeCell ref="SJJ2:SJL2"/>
    <mergeCell ref="SJM2:SJO2"/>
    <mergeCell ref="SJP2:SJR2"/>
    <mergeCell ref="SJS2:SJU2"/>
    <mergeCell ref="SIR2:SIT2"/>
    <mergeCell ref="SIU2:SIW2"/>
    <mergeCell ref="SIX2:SIZ2"/>
    <mergeCell ref="SJA2:SJC2"/>
    <mergeCell ref="SJD2:SJF2"/>
    <mergeCell ref="SIC2:SIE2"/>
    <mergeCell ref="SIF2:SIH2"/>
    <mergeCell ref="SII2:SIK2"/>
    <mergeCell ref="SIL2:SIN2"/>
    <mergeCell ref="SIO2:SIQ2"/>
    <mergeCell ref="SMD2:SMF2"/>
    <mergeCell ref="SMG2:SMI2"/>
    <mergeCell ref="SMJ2:SML2"/>
    <mergeCell ref="SMM2:SMO2"/>
    <mergeCell ref="SMP2:SMR2"/>
    <mergeCell ref="SLO2:SLQ2"/>
    <mergeCell ref="SLR2:SLT2"/>
    <mergeCell ref="SLU2:SLW2"/>
    <mergeCell ref="SLX2:SLZ2"/>
    <mergeCell ref="SMA2:SMC2"/>
    <mergeCell ref="SKZ2:SLB2"/>
    <mergeCell ref="SLC2:SLE2"/>
    <mergeCell ref="SLF2:SLH2"/>
    <mergeCell ref="SLI2:SLK2"/>
    <mergeCell ref="SLL2:SLN2"/>
    <mergeCell ref="SKK2:SKM2"/>
    <mergeCell ref="SKN2:SKP2"/>
    <mergeCell ref="SKQ2:SKS2"/>
    <mergeCell ref="SKT2:SKV2"/>
    <mergeCell ref="SKW2:SKY2"/>
    <mergeCell ref="SOL2:SON2"/>
    <mergeCell ref="SOO2:SOQ2"/>
    <mergeCell ref="SOR2:SOT2"/>
    <mergeCell ref="SOU2:SOW2"/>
    <mergeCell ref="SOX2:SOZ2"/>
    <mergeCell ref="SNW2:SNY2"/>
    <mergeCell ref="SNZ2:SOB2"/>
    <mergeCell ref="SOC2:SOE2"/>
    <mergeCell ref="SOF2:SOH2"/>
    <mergeCell ref="SOI2:SOK2"/>
    <mergeCell ref="SNH2:SNJ2"/>
    <mergeCell ref="SNK2:SNM2"/>
    <mergeCell ref="SNN2:SNP2"/>
    <mergeCell ref="SNQ2:SNS2"/>
    <mergeCell ref="SNT2:SNV2"/>
    <mergeCell ref="SMS2:SMU2"/>
    <mergeCell ref="SMV2:SMX2"/>
    <mergeCell ref="SMY2:SNA2"/>
    <mergeCell ref="SNB2:SND2"/>
    <mergeCell ref="SNE2:SNG2"/>
    <mergeCell ref="SQT2:SQV2"/>
    <mergeCell ref="SQW2:SQY2"/>
    <mergeCell ref="SQZ2:SRB2"/>
    <mergeCell ref="SRC2:SRE2"/>
    <mergeCell ref="SRF2:SRH2"/>
    <mergeCell ref="SQE2:SQG2"/>
    <mergeCell ref="SQH2:SQJ2"/>
    <mergeCell ref="SQK2:SQM2"/>
    <mergeCell ref="SQN2:SQP2"/>
    <mergeCell ref="SQQ2:SQS2"/>
    <mergeCell ref="SPP2:SPR2"/>
    <mergeCell ref="SPS2:SPU2"/>
    <mergeCell ref="SPV2:SPX2"/>
    <mergeCell ref="SPY2:SQA2"/>
    <mergeCell ref="SQB2:SQD2"/>
    <mergeCell ref="SPA2:SPC2"/>
    <mergeCell ref="SPD2:SPF2"/>
    <mergeCell ref="SPG2:SPI2"/>
    <mergeCell ref="SPJ2:SPL2"/>
    <mergeCell ref="SPM2:SPO2"/>
    <mergeCell ref="STB2:STD2"/>
    <mergeCell ref="STE2:STG2"/>
    <mergeCell ref="STH2:STJ2"/>
    <mergeCell ref="STK2:STM2"/>
    <mergeCell ref="STN2:STP2"/>
    <mergeCell ref="SSM2:SSO2"/>
    <mergeCell ref="SSP2:SSR2"/>
    <mergeCell ref="SSS2:SSU2"/>
    <mergeCell ref="SSV2:SSX2"/>
    <mergeCell ref="SSY2:STA2"/>
    <mergeCell ref="SRX2:SRZ2"/>
    <mergeCell ref="SSA2:SSC2"/>
    <mergeCell ref="SSD2:SSF2"/>
    <mergeCell ref="SSG2:SSI2"/>
    <mergeCell ref="SSJ2:SSL2"/>
    <mergeCell ref="SRI2:SRK2"/>
    <mergeCell ref="SRL2:SRN2"/>
    <mergeCell ref="SRO2:SRQ2"/>
    <mergeCell ref="SRR2:SRT2"/>
    <mergeCell ref="SRU2:SRW2"/>
    <mergeCell ref="SVJ2:SVL2"/>
    <mergeCell ref="SVM2:SVO2"/>
    <mergeCell ref="SVP2:SVR2"/>
    <mergeCell ref="SVS2:SVU2"/>
    <mergeCell ref="SVV2:SVX2"/>
    <mergeCell ref="SUU2:SUW2"/>
    <mergeCell ref="SUX2:SUZ2"/>
    <mergeCell ref="SVA2:SVC2"/>
    <mergeCell ref="SVD2:SVF2"/>
    <mergeCell ref="SVG2:SVI2"/>
    <mergeCell ref="SUF2:SUH2"/>
    <mergeCell ref="SUI2:SUK2"/>
    <mergeCell ref="SUL2:SUN2"/>
    <mergeCell ref="SUO2:SUQ2"/>
    <mergeCell ref="SUR2:SUT2"/>
    <mergeCell ref="STQ2:STS2"/>
    <mergeCell ref="STT2:STV2"/>
    <mergeCell ref="STW2:STY2"/>
    <mergeCell ref="STZ2:SUB2"/>
    <mergeCell ref="SUC2:SUE2"/>
    <mergeCell ref="SXR2:SXT2"/>
    <mergeCell ref="SXU2:SXW2"/>
    <mergeCell ref="SXX2:SXZ2"/>
    <mergeCell ref="SYA2:SYC2"/>
    <mergeCell ref="SYD2:SYF2"/>
    <mergeCell ref="SXC2:SXE2"/>
    <mergeCell ref="SXF2:SXH2"/>
    <mergeCell ref="SXI2:SXK2"/>
    <mergeCell ref="SXL2:SXN2"/>
    <mergeCell ref="SXO2:SXQ2"/>
    <mergeCell ref="SWN2:SWP2"/>
    <mergeCell ref="SWQ2:SWS2"/>
    <mergeCell ref="SWT2:SWV2"/>
    <mergeCell ref="SWW2:SWY2"/>
    <mergeCell ref="SWZ2:SXB2"/>
    <mergeCell ref="SVY2:SWA2"/>
    <mergeCell ref="SWB2:SWD2"/>
    <mergeCell ref="SWE2:SWG2"/>
    <mergeCell ref="SWH2:SWJ2"/>
    <mergeCell ref="SWK2:SWM2"/>
    <mergeCell ref="SZZ2:TAB2"/>
    <mergeCell ref="TAC2:TAE2"/>
    <mergeCell ref="TAF2:TAH2"/>
    <mergeCell ref="TAI2:TAK2"/>
    <mergeCell ref="TAL2:TAN2"/>
    <mergeCell ref="SZK2:SZM2"/>
    <mergeCell ref="SZN2:SZP2"/>
    <mergeCell ref="SZQ2:SZS2"/>
    <mergeCell ref="SZT2:SZV2"/>
    <mergeCell ref="SZW2:SZY2"/>
    <mergeCell ref="SYV2:SYX2"/>
    <mergeCell ref="SYY2:SZA2"/>
    <mergeCell ref="SZB2:SZD2"/>
    <mergeCell ref="SZE2:SZG2"/>
    <mergeCell ref="SZH2:SZJ2"/>
    <mergeCell ref="SYG2:SYI2"/>
    <mergeCell ref="SYJ2:SYL2"/>
    <mergeCell ref="SYM2:SYO2"/>
    <mergeCell ref="SYP2:SYR2"/>
    <mergeCell ref="SYS2:SYU2"/>
    <mergeCell ref="TCH2:TCJ2"/>
    <mergeCell ref="TCK2:TCM2"/>
    <mergeCell ref="TCN2:TCP2"/>
    <mergeCell ref="TCQ2:TCS2"/>
    <mergeCell ref="TCT2:TCV2"/>
    <mergeCell ref="TBS2:TBU2"/>
    <mergeCell ref="TBV2:TBX2"/>
    <mergeCell ref="TBY2:TCA2"/>
    <mergeCell ref="TCB2:TCD2"/>
    <mergeCell ref="TCE2:TCG2"/>
    <mergeCell ref="TBD2:TBF2"/>
    <mergeCell ref="TBG2:TBI2"/>
    <mergeCell ref="TBJ2:TBL2"/>
    <mergeCell ref="TBM2:TBO2"/>
    <mergeCell ref="TBP2:TBR2"/>
    <mergeCell ref="TAO2:TAQ2"/>
    <mergeCell ref="TAR2:TAT2"/>
    <mergeCell ref="TAU2:TAW2"/>
    <mergeCell ref="TAX2:TAZ2"/>
    <mergeCell ref="TBA2:TBC2"/>
    <mergeCell ref="TEP2:TER2"/>
    <mergeCell ref="TES2:TEU2"/>
    <mergeCell ref="TEV2:TEX2"/>
    <mergeCell ref="TEY2:TFA2"/>
    <mergeCell ref="TFB2:TFD2"/>
    <mergeCell ref="TEA2:TEC2"/>
    <mergeCell ref="TED2:TEF2"/>
    <mergeCell ref="TEG2:TEI2"/>
    <mergeCell ref="TEJ2:TEL2"/>
    <mergeCell ref="TEM2:TEO2"/>
    <mergeCell ref="TDL2:TDN2"/>
    <mergeCell ref="TDO2:TDQ2"/>
    <mergeCell ref="TDR2:TDT2"/>
    <mergeCell ref="TDU2:TDW2"/>
    <mergeCell ref="TDX2:TDZ2"/>
    <mergeCell ref="TCW2:TCY2"/>
    <mergeCell ref="TCZ2:TDB2"/>
    <mergeCell ref="TDC2:TDE2"/>
    <mergeCell ref="TDF2:TDH2"/>
    <mergeCell ref="TDI2:TDK2"/>
    <mergeCell ref="TGX2:TGZ2"/>
    <mergeCell ref="THA2:THC2"/>
    <mergeCell ref="THD2:THF2"/>
    <mergeCell ref="THG2:THI2"/>
    <mergeCell ref="THJ2:THL2"/>
    <mergeCell ref="TGI2:TGK2"/>
    <mergeCell ref="TGL2:TGN2"/>
    <mergeCell ref="TGO2:TGQ2"/>
    <mergeCell ref="TGR2:TGT2"/>
    <mergeCell ref="TGU2:TGW2"/>
    <mergeCell ref="TFT2:TFV2"/>
    <mergeCell ref="TFW2:TFY2"/>
    <mergeCell ref="TFZ2:TGB2"/>
    <mergeCell ref="TGC2:TGE2"/>
    <mergeCell ref="TGF2:TGH2"/>
    <mergeCell ref="TFE2:TFG2"/>
    <mergeCell ref="TFH2:TFJ2"/>
    <mergeCell ref="TFK2:TFM2"/>
    <mergeCell ref="TFN2:TFP2"/>
    <mergeCell ref="TFQ2:TFS2"/>
    <mergeCell ref="TJF2:TJH2"/>
    <mergeCell ref="TJI2:TJK2"/>
    <mergeCell ref="TJL2:TJN2"/>
    <mergeCell ref="TJO2:TJQ2"/>
    <mergeCell ref="TJR2:TJT2"/>
    <mergeCell ref="TIQ2:TIS2"/>
    <mergeCell ref="TIT2:TIV2"/>
    <mergeCell ref="TIW2:TIY2"/>
    <mergeCell ref="TIZ2:TJB2"/>
    <mergeCell ref="TJC2:TJE2"/>
    <mergeCell ref="TIB2:TID2"/>
    <mergeCell ref="TIE2:TIG2"/>
    <mergeCell ref="TIH2:TIJ2"/>
    <mergeCell ref="TIK2:TIM2"/>
    <mergeCell ref="TIN2:TIP2"/>
    <mergeCell ref="THM2:THO2"/>
    <mergeCell ref="THP2:THR2"/>
    <mergeCell ref="THS2:THU2"/>
    <mergeCell ref="THV2:THX2"/>
    <mergeCell ref="THY2:TIA2"/>
    <mergeCell ref="TLN2:TLP2"/>
    <mergeCell ref="TLQ2:TLS2"/>
    <mergeCell ref="TLT2:TLV2"/>
    <mergeCell ref="TLW2:TLY2"/>
    <mergeCell ref="TLZ2:TMB2"/>
    <mergeCell ref="TKY2:TLA2"/>
    <mergeCell ref="TLB2:TLD2"/>
    <mergeCell ref="TLE2:TLG2"/>
    <mergeCell ref="TLH2:TLJ2"/>
    <mergeCell ref="TLK2:TLM2"/>
    <mergeCell ref="TKJ2:TKL2"/>
    <mergeCell ref="TKM2:TKO2"/>
    <mergeCell ref="TKP2:TKR2"/>
    <mergeCell ref="TKS2:TKU2"/>
    <mergeCell ref="TKV2:TKX2"/>
    <mergeCell ref="TJU2:TJW2"/>
    <mergeCell ref="TJX2:TJZ2"/>
    <mergeCell ref="TKA2:TKC2"/>
    <mergeCell ref="TKD2:TKF2"/>
    <mergeCell ref="TKG2:TKI2"/>
    <mergeCell ref="TNV2:TNX2"/>
    <mergeCell ref="TNY2:TOA2"/>
    <mergeCell ref="TOB2:TOD2"/>
    <mergeCell ref="TOE2:TOG2"/>
    <mergeCell ref="TOH2:TOJ2"/>
    <mergeCell ref="TNG2:TNI2"/>
    <mergeCell ref="TNJ2:TNL2"/>
    <mergeCell ref="TNM2:TNO2"/>
    <mergeCell ref="TNP2:TNR2"/>
    <mergeCell ref="TNS2:TNU2"/>
    <mergeCell ref="TMR2:TMT2"/>
    <mergeCell ref="TMU2:TMW2"/>
    <mergeCell ref="TMX2:TMZ2"/>
    <mergeCell ref="TNA2:TNC2"/>
    <mergeCell ref="TND2:TNF2"/>
    <mergeCell ref="TMC2:TME2"/>
    <mergeCell ref="TMF2:TMH2"/>
    <mergeCell ref="TMI2:TMK2"/>
    <mergeCell ref="TML2:TMN2"/>
    <mergeCell ref="TMO2:TMQ2"/>
    <mergeCell ref="TQD2:TQF2"/>
    <mergeCell ref="TQG2:TQI2"/>
    <mergeCell ref="TQJ2:TQL2"/>
    <mergeCell ref="TQM2:TQO2"/>
    <mergeCell ref="TQP2:TQR2"/>
    <mergeCell ref="TPO2:TPQ2"/>
    <mergeCell ref="TPR2:TPT2"/>
    <mergeCell ref="TPU2:TPW2"/>
    <mergeCell ref="TPX2:TPZ2"/>
    <mergeCell ref="TQA2:TQC2"/>
    <mergeCell ref="TOZ2:TPB2"/>
    <mergeCell ref="TPC2:TPE2"/>
    <mergeCell ref="TPF2:TPH2"/>
    <mergeCell ref="TPI2:TPK2"/>
    <mergeCell ref="TPL2:TPN2"/>
    <mergeCell ref="TOK2:TOM2"/>
    <mergeCell ref="TON2:TOP2"/>
    <mergeCell ref="TOQ2:TOS2"/>
    <mergeCell ref="TOT2:TOV2"/>
    <mergeCell ref="TOW2:TOY2"/>
    <mergeCell ref="TSL2:TSN2"/>
    <mergeCell ref="TSO2:TSQ2"/>
    <mergeCell ref="TSR2:TST2"/>
    <mergeCell ref="TSU2:TSW2"/>
    <mergeCell ref="TSX2:TSZ2"/>
    <mergeCell ref="TRW2:TRY2"/>
    <mergeCell ref="TRZ2:TSB2"/>
    <mergeCell ref="TSC2:TSE2"/>
    <mergeCell ref="TSF2:TSH2"/>
    <mergeCell ref="TSI2:TSK2"/>
    <mergeCell ref="TRH2:TRJ2"/>
    <mergeCell ref="TRK2:TRM2"/>
    <mergeCell ref="TRN2:TRP2"/>
    <mergeCell ref="TRQ2:TRS2"/>
    <mergeCell ref="TRT2:TRV2"/>
    <mergeCell ref="TQS2:TQU2"/>
    <mergeCell ref="TQV2:TQX2"/>
    <mergeCell ref="TQY2:TRA2"/>
    <mergeCell ref="TRB2:TRD2"/>
    <mergeCell ref="TRE2:TRG2"/>
    <mergeCell ref="TUT2:TUV2"/>
    <mergeCell ref="TUW2:TUY2"/>
    <mergeCell ref="TUZ2:TVB2"/>
    <mergeCell ref="TVC2:TVE2"/>
    <mergeCell ref="TVF2:TVH2"/>
    <mergeCell ref="TUE2:TUG2"/>
    <mergeCell ref="TUH2:TUJ2"/>
    <mergeCell ref="TUK2:TUM2"/>
    <mergeCell ref="TUN2:TUP2"/>
    <mergeCell ref="TUQ2:TUS2"/>
    <mergeCell ref="TTP2:TTR2"/>
    <mergeCell ref="TTS2:TTU2"/>
    <mergeCell ref="TTV2:TTX2"/>
    <mergeCell ref="TTY2:TUA2"/>
    <mergeCell ref="TUB2:TUD2"/>
    <mergeCell ref="TTA2:TTC2"/>
    <mergeCell ref="TTD2:TTF2"/>
    <mergeCell ref="TTG2:TTI2"/>
    <mergeCell ref="TTJ2:TTL2"/>
    <mergeCell ref="TTM2:TTO2"/>
    <mergeCell ref="TXB2:TXD2"/>
    <mergeCell ref="TXE2:TXG2"/>
    <mergeCell ref="TXH2:TXJ2"/>
    <mergeCell ref="TXK2:TXM2"/>
    <mergeCell ref="TXN2:TXP2"/>
    <mergeCell ref="TWM2:TWO2"/>
    <mergeCell ref="TWP2:TWR2"/>
    <mergeCell ref="TWS2:TWU2"/>
    <mergeCell ref="TWV2:TWX2"/>
    <mergeCell ref="TWY2:TXA2"/>
    <mergeCell ref="TVX2:TVZ2"/>
    <mergeCell ref="TWA2:TWC2"/>
    <mergeCell ref="TWD2:TWF2"/>
    <mergeCell ref="TWG2:TWI2"/>
    <mergeCell ref="TWJ2:TWL2"/>
    <mergeCell ref="TVI2:TVK2"/>
    <mergeCell ref="TVL2:TVN2"/>
    <mergeCell ref="TVO2:TVQ2"/>
    <mergeCell ref="TVR2:TVT2"/>
    <mergeCell ref="TVU2:TVW2"/>
    <mergeCell ref="TZJ2:TZL2"/>
    <mergeCell ref="TZM2:TZO2"/>
    <mergeCell ref="TZP2:TZR2"/>
    <mergeCell ref="TZS2:TZU2"/>
    <mergeCell ref="TZV2:TZX2"/>
    <mergeCell ref="TYU2:TYW2"/>
    <mergeCell ref="TYX2:TYZ2"/>
    <mergeCell ref="TZA2:TZC2"/>
    <mergeCell ref="TZD2:TZF2"/>
    <mergeCell ref="TZG2:TZI2"/>
    <mergeCell ref="TYF2:TYH2"/>
    <mergeCell ref="TYI2:TYK2"/>
    <mergeCell ref="TYL2:TYN2"/>
    <mergeCell ref="TYO2:TYQ2"/>
    <mergeCell ref="TYR2:TYT2"/>
    <mergeCell ref="TXQ2:TXS2"/>
    <mergeCell ref="TXT2:TXV2"/>
    <mergeCell ref="TXW2:TXY2"/>
    <mergeCell ref="TXZ2:TYB2"/>
    <mergeCell ref="TYC2:TYE2"/>
    <mergeCell ref="UBR2:UBT2"/>
    <mergeCell ref="UBU2:UBW2"/>
    <mergeCell ref="UBX2:UBZ2"/>
    <mergeCell ref="UCA2:UCC2"/>
    <mergeCell ref="UCD2:UCF2"/>
    <mergeCell ref="UBC2:UBE2"/>
    <mergeCell ref="UBF2:UBH2"/>
    <mergeCell ref="UBI2:UBK2"/>
    <mergeCell ref="UBL2:UBN2"/>
    <mergeCell ref="UBO2:UBQ2"/>
    <mergeCell ref="UAN2:UAP2"/>
    <mergeCell ref="UAQ2:UAS2"/>
    <mergeCell ref="UAT2:UAV2"/>
    <mergeCell ref="UAW2:UAY2"/>
    <mergeCell ref="UAZ2:UBB2"/>
    <mergeCell ref="TZY2:UAA2"/>
    <mergeCell ref="UAB2:UAD2"/>
    <mergeCell ref="UAE2:UAG2"/>
    <mergeCell ref="UAH2:UAJ2"/>
    <mergeCell ref="UAK2:UAM2"/>
    <mergeCell ref="UDZ2:UEB2"/>
    <mergeCell ref="UEC2:UEE2"/>
    <mergeCell ref="UEF2:UEH2"/>
    <mergeCell ref="UEI2:UEK2"/>
    <mergeCell ref="UEL2:UEN2"/>
    <mergeCell ref="UDK2:UDM2"/>
    <mergeCell ref="UDN2:UDP2"/>
    <mergeCell ref="UDQ2:UDS2"/>
    <mergeCell ref="UDT2:UDV2"/>
    <mergeCell ref="UDW2:UDY2"/>
    <mergeCell ref="UCV2:UCX2"/>
    <mergeCell ref="UCY2:UDA2"/>
    <mergeCell ref="UDB2:UDD2"/>
    <mergeCell ref="UDE2:UDG2"/>
    <mergeCell ref="UDH2:UDJ2"/>
    <mergeCell ref="UCG2:UCI2"/>
    <mergeCell ref="UCJ2:UCL2"/>
    <mergeCell ref="UCM2:UCO2"/>
    <mergeCell ref="UCP2:UCR2"/>
    <mergeCell ref="UCS2:UCU2"/>
    <mergeCell ref="UGH2:UGJ2"/>
    <mergeCell ref="UGK2:UGM2"/>
    <mergeCell ref="UGN2:UGP2"/>
    <mergeCell ref="UGQ2:UGS2"/>
    <mergeCell ref="UGT2:UGV2"/>
    <mergeCell ref="UFS2:UFU2"/>
    <mergeCell ref="UFV2:UFX2"/>
    <mergeCell ref="UFY2:UGA2"/>
    <mergeCell ref="UGB2:UGD2"/>
    <mergeCell ref="UGE2:UGG2"/>
    <mergeCell ref="UFD2:UFF2"/>
    <mergeCell ref="UFG2:UFI2"/>
    <mergeCell ref="UFJ2:UFL2"/>
    <mergeCell ref="UFM2:UFO2"/>
    <mergeCell ref="UFP2:UFR2"/>
    <mergeCell ref="UEO2:UEQ2"/>
    <mergeCell ref="UER2:UET2"/>
    <mergeCell ref="UEU2:UEW2"/>
    <mergeCell ref="UEX2:UEZ2"/>
    <mergeCell ref="UFA2:UFC2"/>
    <mergeCell ref="UIP2:UIR2"/>
    <mergeCell ref="UIS2:UIU2"/>
    <mergeCell ref="UIV2:UIX2"/>
    <mergeCell ref="UIY2:UJA2"/>
    <mergeCell ref="UJB2:UJD2"/>
    <mergeCell ref="UIA2:UIC2"/>
    <mergeCell ref="UID2:UIF2"/>
    <mergeCell ref="UIG2:UII2"/>
    <mergeCell ref="UIJ2:UIL2"/>
    <mergeCell ref="UIM2:UIO2"/>
    <mergeCell ref="UHL2:UHN2"/>
    <mergeCell ref="UHO2:UHQ2"/>
    <mergeCell ref="UHR2:UHT2"/>
    <mergeCell ref="UHU2:UHW2"/>
    <mergeCell ref="UHX2:UHZ2"/>
    <mergeCell ref="UGW2:UGY2"/>
    <mergeCell ref="UGZ2:UHB2"/>
    <mergeCell ref="UHC2:UHE2"/>
    <mergeCell ref="UHF2:UHH2"/>
    <mergeCell ref="UHI2:UHK2"/>
    <mergeCell ref="UKX2:UKZ2"/>
    <mergeCell ref="ULA2:ULC2"/>
    <mergeCell ref="ULD2:ULF2"/>
    <mergeCell ref="ULG2:ULI2"/>
    <mergeCell ref="ULJ2:ULL2"/>
    <mergeCell ref="UKI2:UKK2"/>
    <mergeCell ref="UKL2:UKN2"/>
    <mergeCell ref="UKO2:UKQ2"/>
    <mergeCell ref="UKR2:UKT2"/>
    <mergeCell ref="UKU2:UKW2"/>
    <mergeCell ref="UJT2:UJV2"/>
    <mergeCell ref="UJW2:UJY2"/>
    <mergeCell ref="UJZ2:UKB2"/>
    <mergeCell ref="UKC2:UKE2"/>
    <mergeCell ref="UKF2:UKH2"/>
    <mergeCell ref="UJE2:UJG2"/>
    <mergeCell ref="UJH2:UJJ2"/>
    <mergeCell ref="UJK2:UJM2"/>
    <mergeCell ref="UJN2:UJP2"/>
    <mergeCell ref="UJQ2:UJS2"/>
    <mergeCell ref="UNF2:UNH2"/>
    <mergeCell ref="UNI2:UNK2"/>
    <mergeCell ref="UNL2:UNN2"/>
    <mergeCell ref="UNO2:UNQ2"/>
    <mergeCell ref="UNR2:UNT2"/>
    <mergeCell ref="UMQ2:UMS2"/>
    <mergeCell ref="UMT2:UMV2"/>
    <mergeCell ref="UMW2:UMY2"/>
    <mergeCell ref="UMZ2:UNB2"/>
    <mergeCell ref="UNC2:UNE2"/>
    <mergeCell ref="UMB2:UMD2"/>
    <mergeCell ref="UME2:UMG2"/>
    <mergeCell ref="UMH2:UMJ2"/>
    <mergeCell ref="UMK2:UMM2"/>
    <mergeCell ref="UMN2:UMP2"/>
    <mergeCell ref="ULM2:ULO2"/>
    <mergeCell ref="ULP2:ULR2"/>
    <mergeCell ref="ULS2:ULU2"/>
    <mergeCell ref="ULV2:ULX2"/>
    <mergeCell ref="ULY2:UMA2"/>
    <mergeCell ref="UPN2:UPP2"/>
    <mergeCell ref="UPQ2:UPS2"/>
    <mergeCell ref="UPT2:UPV2"/>
    <mergeCell ref="UPW2:UPY2"/>
    <mergeCell ref="UPZ2:UQB2"/>
    <mergeCell ref="UOY2:UPA2"/>
    <mergeCell ref="UPB2:UPD2"/>
    <mergeCell ref="UPE2:UPG2"/>
    <mergeCell ref="UPH2:UPJ2"/>
    <mergeCell ref="UPK2:UPM2"/>
    <mergeCell ref="UOJ2:UOL2"/>
    <mergeCell ref="UOM2:UOO2"/>
    <mergeCell ref="UOP2:UOR2"/>
    <mergeCell ref="UOS2:UOU2"/>
    <mergeCell ref="UOV2:UOX2"/>
    <mergeCell ref="UNU2:UNW2"/>
    <mergeCell ref="UNX2:UNZ2"/>
    <mergeCell ref="UOA2:UOC2"/>
    <mergeCell ref="UOD2:UOF2"/>
    <mergeCell ref="UOG2:UOI2"/>
    <mergeCell ref="URV2:URX2"/>
    <mergeCell ref="URY2:USA2"/>
    <mergeCell ref="USB2:USD2"/>
    <mergeCell ref="USE2:USG2"/>
    <mergeCell ref="USH2:USJ2"/>
    <mergeCell ref="URG2:URI2"/>
    <mergeCell ref="URJ2:URL2"/>
    <mergeCell ref="URM2:URO2"/>
    <mergeCell ref="URP2:URR2"/>
    <mergeCell ref="URS2:URU2"/>
    <mergeCell ref="UQR2:UQT2"/>
    <mergeCell ref="UQU2:UQW2"/>
    <mergeCell ref="UQX2:UQZ2"/>
    <mergeCell ref="URA2:URC2"/>
    <mergeCell ref="URD2:URF2"/>
    <mergeCell ref="UQC2:UQE2"/>
    <mergeCell ref="UQF2:UQH2"/>
    <mergeCell ref="UQI2:UQK2"/>
    <mergeCell ref="UQL2:UQN2"/>
    <mergeCell ref="UQO2:UQQ2"/>
    <mergeCell ref="UUD2:UUF2"/>
    <mergeCell ref="UUG2:UUI2"/>
    <mergeCell ref="UUJ2:UUL2"/>
    <mergeCell ref="UUM2:UUO2"/>
    <mergeCell ref="UUP2:UUR2"/>
    <mergeCell ref="UTO2:UTQ2"/>
    <mergeCell ref="UTR2:UTT2"/>
    <mergeCell ref="UTU2:UTW2"/>
    <mergeCell ref="UTX2:UTZ2"/>
    <mergeCell ref="UUA2:UUC2"/>
    <mergeCell ref="USZ2:UTB2"/>
    <mergeCell ref="UTC2:UTE2"/>
    <mergeCell ref="UTF2:UTH2"/>
    <mergeCell ref="UTI2:UTK2"/>
    <mergeCell ref="UTL2:UTN2"/>
    <mergeCell ref="USK2:USM2"/>
    <mergeCell ref="USN2:USP2"/>
    <mergeCell ref="USQ2:USS2"/>
    <mergeCell ref="UST2:USV2"/>
    <mergeCell ref="USW2:USY2"/>
    <mergeCell ref="UWL2:UWN2"/>
    <mergeCell ref="UWO2:UWQ2"/>
    <mergeCell ref="UWR2:UWT2"/>
    <mergeCell ref="UWU2:UWW2"/>
    <mergeCell ref="UWX2:UWZ2"/>
    <mergeCell ref="UVW2:UVY2"/>
    <mergeCell ref="UVZ2:UWB2"/>
    <mergeCell ref="UWC2:UWE2"/>
    <mergeCell ref="UWF2:UWH2"/>
    <mergeCell ref="UWI2:UWK2"/>
    <mergeCell ref="UVH2:UVJ2"/>
    <mergeCell ref="UVK2:UVM2"/>
    <mergeCell ref="UVN2:UVP2"/>
    <mergeCell ref="UVQ2:UVS2"/>
    <mergeCell ref="UVT2:UVV2"/>
    <mergeCell ref="UUS2:UUU2"/>
    <mergeCell ref="UUV2:UUX2"/>
    <mergeCell ref="UUY2:UVA2"/>
    <mergeCell ref="UVB2:UVD2"/>
    <mergeCell ref="UVE2:UVG2"/>
    <mergeCell ref="UYT2:UYV2"/>
    <mergeCell ref="UYW2:UYY2"/>
    <mergeCell ref="UYZ2:UZB2"/>
    <mergeCell ref="UZC2:UZE2"/>
    <mergeCell ref="UZF2:UZH2"/>
    <mergeCell ref="UYE2:UYG2"/>
    <mergeCell ref="UYH2:UYJ2"/>
    <mergeCell ref="UYK2:UYM2"/>
    <mergeCell ref="UYN2:UYP2"/>
    <mergeCell ref="UYQ2:UYS2"/>
    <mergeCell ref="UXP2:UXR2"/>
    <mergeCell ref="UXS2:UXU2"/>
    <mergeCell ref="UXV2:UXX2"/>
    <mergeCell ref="UXY2:UYA2"/>
    <mergeCell ref="UYB2:UYD2"/>
    <mergeCell ref="UXA2:UXC2"/>
    <mergeCell ref="UXD2:UXF2"/>
    <mergeCell ref="UXG2:UXI2"/>
    <mergeCell ref="UXJ2:UXL2"/>
    <mergeCell ref="UXM2:UXO2"/>
    <mergeCell ref="VBB2:VBD2"/>
    <mergeCell ref="VBE2:VBG2"/>
    <mergeCell ref="VBH2:VBJ2"/>
    <mergeCell ref="VBK2:VBM2"/>
    <mergeCell ref="VBN2:VBP2"/>
    <mergeCell ref="VAM2:VAO2"/>
    <mergeCell ref="VAP2:VAR2"/>
    <mergeCell ref="VAS2:VAU2"/>
    <mergeCell ref="VAV2:VAX2"/>
    <mergeCell ref="VAY2:VBA2"/>
    <mergeCell ref="UZX2:UZZ2"/>
    <mergeCell ref="VAA2:VAC2"/>
    <mergeCell ref="VAD2:VAF2"/>
    <mergeCell ref="VAG2:VAI2"/>
    <mergeCell ref="VAJ2:VAL2"/>
    <mergeCell ref="UZI2:UZK2"/>
    <mergeCell ref="UZL2:UZN2"/>
    <mergeCell ref="UZO2:UZQ2"/>
    <mergeCell ref="UZR2:UZT2"/>
    <mergeCell ref="UZU2:UZW2"/>
    <mergeCell ref="VDJ2:VDL2"/>
    <mergeCell ref="VDM2:VDO2"/>
    <mergeCell ref="VDP2:VDR2"/>
    <mergeCell ref="VDS2:VDU2"/>
    <mergeCell ref="VDV2:VDX2"/>
    <mergeCell ref="VCU2:VCW2"/>
    <mergeCell ref="VCX2:VCZ2"/>
    <mergeCell ref="VDA2:VDC2"/>
    <mergeCell ref="VDD2:VDF2"/>
    <mergeCell ref="VDG2:VDI2"/>
    <mergeCell ref="VCF2:VCH2"/>
    <mergeCell ref="VCI2:VCK2"/>
    <mergeCell ref="VCL2:VCN2"/>
    <mergeCell ref="VCO2:VCQ2"/>
    <mergeCell ref="VCR2:VCT2"/>
    <mergeCell ref="VBQ2:VBS2"/>
    <mergeCell ref="VBT2:VBV2"/>
    <mergeCell ref="VBW2:VBY2"/>
    <mergeCell ref="VBZ2:VCB2"/>
    <mergeCell ref="VCC2:VCE2"/>
    <mergeCell ref="VFR2:VFT2"/>
    <mergeCell ref="VFU2:VFW2"/>
    <mergeCell ref="VFX2:VFZ2"/>
    <mergeCell ref="VGA2:VGC2"/>
    <mergeCell ref="VGD2:VGF2"/>
    <mergeCell ref="VFC2:VFE2"/>
    <mergeCell ref="VFF2:VFH2"/>
    <mergeCell ref="VFI2:VFK2"/>
    <mergeCell ref="VFL2:VFN2"/>
    <mergeCell ref="VFO2:VFQ2"/>
    <mergeCell ref="VEN2:VEP2"/>
    <mergeCell ref="VEQ2:VES2"/>
    <mergeCell ref="VET2:VEV2"/>
    <mergeCell ref="VEW2:VEY2"/>
    <mergeCell ref="VEZ2:VFB2"/>
    <mergeCell ref="VDY2:VEA2"/>
    <mergeCell ref="VEB2:VED2"/>
    <mergeCell ref="VEE2:VEG2"/>
    <mergeCell ref="VEH2:VEJ2"/>
    <mergeCell ref="VEK2:VEM2"/>
    <mergeCell ref="VHZ2:VIB2"/>
    <mergeCell ref="VIC2:VIE2"/>
    <mergeCell ref="VIF2:VIH2"/>
    <mergeCell ref="VII2:VIK2"/>
    <mergeCell ref="VIL2:VIN2"/>
    <mergeCell ref="VHK2:VHM2"/>
    <mergeCell ref="VHN2:VHP2"/>
    <mergeCell ref="VHQ2:VHS2"/>
    <mergeCell ref="VHT2:VHV2"/>
    <mergeCell ref="VHW2:VHY2"/>
    <mergeCell ref="VGV2:VGX2"/>
    <mergeCell ref="VGY2:VHA2"/>
    <mergeCell ref="VHB2:VHD2"/>
    <mergeCell ref="VHE2:VHG2"/>
    <mergeCell ref="VHH2:VHJ2"/>
    <mergeCell ref="VGG2:VGI2"/>
    <mergeCell ref="VGJ2:VGL2"/>
    <mergeCell ref="VGM2:VGO2"/>
    <mergeCell ref="VGP2:VGR2"/>
    <mergeCell ref="VGS2:VGU2"/>
    <mergeCell ref="VKH2:VKJ2"/>
    <mergeCell ref="VKK2:VKM2"/>
    <mergeCell ref="VKN2:VKP2"/>
    <mergeCell ref="VKQ2:VKS2"/>
    <mergeCell ref="VKT2:VKV2"/>
    <mergeCell ref="VJS2:VJU2"/>
    <mergeCell ref="VJV2:VJX2"/>
    <mergeCell ref="VJY2:VKA2"/>
    <mergeCell ref="VKB2:VKD2"/>
    <mergeCell ref="VKE2:VKG2"/>
    <mergeCell ref="VJD2:VJF2"/>
    <mergeCell ref="VJG2:VJI2"/>
    <mergeCell ref="VJJ2:VJL2"/>
    <mergeCell ref="VJM2:VJO2"/>
    <mergeCell ref="VJP2:VJR2"/>
    <mergeCell ref="VIO2:VIQ2"/>
    <mergeCell ref="VIR2:VIT2"/>
    <mergeCell ref="VIU2:VIW2"/>
    <mergeCell ref="VIX2:VIZ2"/>
    <mergeCell ref="VJA2:VJC2"/>
    <mergeCell ref="VMP2:VMR2"/>
    <mergeCell ref="VMS2:VMU2"/>
    <mergeCell ref="VMV2:VMX2"/>
    <mergeCell ref="VMY2:VNA2"/>
    <mergeCell ref="VNB2:VND2"/>
    <mergeCell ref="VMA2:VMC2"/>
    <mergeCell ref="VMD2:VMF2"/>
    <mergeCell ref="VMG2:VMI2"/>
    <mergeCell ref="VMJ2:VML2"/>
    <mergeCell ref="VMM2:VMO2"/>
    <mergeCell ref="VLL2:VLN2"/>
    <mergeCell ref="VLO2:VLQ2"/>
    <mergeCell ref="VLR2:VLT2"/>
    <mergeCell ref="VLU2:VLW2"/>
    <mergeCell ref="VLX2:VLZ2"/>
    <mergeCell ref="VKW2:VKY2"/>
    <mergeCell ref="VKZ2:VLB2"/>
    <mergeCell ref="VLC2:VLE2"/>
    <mergeCell ref="VLF2:VLH2"/>
    <mergeCell ref="VLI2:VLK2"/>
    <mergeCell ref="VOX2:VOZ2"/>
    <mergeCell ref="VPA2:VPC2"/>
    <mergeCell ref="VPD2:VPF2"/>
    <mergeCell ref="VPG2:VPI2"/>
    <mergeCell ref="VPJ2:VPL2"/>
    <mergeCell ref="VOI2:VOK2"/>
    <mergeCell ref="VOL2:VON2"/>
    <mergeCell ref="VOO2:VOQ2"/>
    <mergeCell ref="VOR2:VOT2"/>
    <mergeCell ref="VOU2:VOW2"/>
    <mergeCell ref="VNT2:VNV2"/>
    <mergeCell ref="VNW2:VNY2"/>
    <mergeCell ref="VNZ2:VOB2"/>
    <mergeCell ref="VOC2:VOE2"/>
    <mergeCell ref="VOF2:VOH2"/>
    <mergeCell ref="VNE2:VNG2"/>
    <mergeCell ref="VNH2:VNJ2"/>
    <mergeCell ref="VNK2:VNM2"/>
    <mergeCell ref="VNN2:VNP2"/>
    <mergeCell ref="VNQ2:VNS2"/>
    <mergeCell ref="VRF2:VRH2"/>
    <mergeCell ref="VRI2:VRK2"/>
    <mergeCell ref="VRL2:VRN2"/>
    <mergeCell ref="VRO2:VRQ2"/>
    <mergeCell ref="VRR2:VRT2"/>
    <mergeCell ref="VQQ2:VQS2"/>
    <mergeCell ref="VQT2:VQV2"/>
    <mergeCell ref="VQW2:VQY2"/>
    <mergeCell ref="VQZ2:VRB2"/>
    <mergeCell ref="VRC2:VRE2"/>
    <mergeCell ref="VQB2:VQD2"/>
    <mergeCell ref="VQE2:VQG2"/>
    <mergeCell ref="VQH2:VQJ2"/>
    <mergeCell ref="VQK2:VQM2"/>
    <mergeCell ref="VQN2:VQP2"/>
    <mergeCell ref="VPM2:VPO2"/>
    <mergeCell ref="VPP2:VPR2"/>
    <mergeCell ref="VPS2:VPU2"/>
    <mergeCell ref="VPV2:VPX2"/>
    <mergeCell ref="VPY2:VQA2"/>
    <mergeCell ref="VTN2:VTP2"/>
    <mergeCell ref="VTQ2:VTS2"/>
    <mergeCell ref="VTT2:VTV2"/>
    <mergeCell ref="VTW2:VTY2"/>
    <mergeCell ref="VTZ2:VUB2"/>
    <mergeCell ref="VSY2:VTA2"/>
    <mergeCell ref="VTB2:VTD2"/>
    <mergeCell ref="VTE2:VTG2"/>
    <mergeCell ref="VTH2:VTJ2"/>
    <mergeCell ref="VTK2:VTM2"/>
    <mergeCell ref="VSJ2:VSL2"/>
    <mergeCell ref="VSM2:VSO2"/>
    <mergeCell ref="VSP2:VSR2"/>
    <mergeCell ref="VSS2:VSU2"/>
    <mergeCell ref="VSV2:VSX2"/>
    <mergeCell ref="VRU2:VRW2"/>
    <mergeCell ref="VRX2:VRZ2"/>
    <mergeCell ref="VSA2:VSC2"/>
    <mergeCell ref="VSD2:VSF2"/>
    <mergeCell ref="VSG2:VSI2"/>
    <mergeCell ref="VVV2:VVX2"/>
    <mergeCell ref="VVY2:VWA2"/>
    <mergeCell ref="VWB2:VWD2"/>
    <mergeCell ref="VWE2:VWG2"/>
    <mergeCell ref="VWH2:VWJ2"/>
    <mergeCell ref="VVG2:VVI2"/>
    <mergeCell ref="VVJ2:VVL2"/>
    <mergeCell ref="VVM2:VVO2"/>
    <mergeCell ref="VVP2:VVR2"/>
    <mergeCell ref="VVS2:VVU2"/>
    <mergeCell ref="VUR2:VUT2"/>
    <mergeCell ref="VUU2:VUW2"/>
    <mergeCell ref="VUX2:VUZ2"/>
    <mergeCell ref="VVA2:VVC2"/>
    <mergeCell ref="VVD2:VVF2"/>
    <mergeCell ref="VUC2:VUE2"/>
    <mergeCell ref="VUF2:VUH2"/>
    <mergeCell ref="VUI2:VUK2"/>
    <mergeCell ref="VUL2:VUN2"/>
    <mergeCell ref="VUO2:VUQ2"/>
    <mergeCell ref="VYD2:VYF2"/>
    <mergeCell ref="VYG2:VYI2"/>
    <mergeCell ref="VYJ2:VYL2"/>
    <mergeCell ref="VYM2:VYO2"/>
    <mergeCell ref="VYP2:VYR2"/>
    <mergeCell ref="VXO2:VXQ2"/>
    <mergeCell ref="VXR2:VXT2"/>
    <mergeCell ref="VXU2:VXW2"/>
    <mergeCell ref="VXX2:VXZ2"/>
    <mergeCell ref="VYA2:VYC2"/>
    <mergeCell ref="VWZ2:VXB2"/>
    <mergeCell ref="VXC2:VXE2"/>
    <mergeCell ref="VXF2:VXH2"/>
    <mergeCell ref="VXI2:VXK2"/>
    <mergeCell ref="VXL2:VXN2"/>
    <mergeCell ref="VWK2:VWM2"/>
    <mergeCell ref="VWN2:VWP2"/>
    <mergeCell ref="VWQ2:VWS2"/>
    <mergeCell ref="VWT2:VWV2"/>
    <mergeCell ref="VWW2:VWY2"/>
    <mergeCell ref="WAL2:WAN2"/>
    <mergeCell ref="WAO2:WAQ2"/>
    <mergeCell ref="WAR2:WAT2"/>
    <mergeCell ref="WAU2:WAW2"/>
    <mergeCell ref="WAX2:WAZ2"/>
    <mergeCell ref="VZW2:VZY2"/>
    <mergeCell ref="VZZ2:WAB2"/>
    <mergeCell ref="WAC2:WAE2"/>
    <mergeCell ref="WAF2:WAH2"/>
    <mergeCell ref="WAI2:WAK2"/>
    <mergeCell ref="VZH2:VZJ2"/>
    <mergeCell ref="VZK2:VZM2"/>
    <mergeCell ref="VZN2:VZP2"/>
    <mergeCell ref="VZQ2:VZS2"/>
    <mergeCell ref="VZT2:VZV2"/>
    <mergeCell ref="VYS2:VYU2"/>
    <mergeCell ref="VYV2:VYX2"/>
    <mergeCell ref="VYY2:VZA2"/>
    <mergeCell ref="VZB2:VZD2"/>
    <mergeCell ref="VZE2:VZG2"/>
    <mergeCell ref="WCT2:WCV2"/>
    <mergeCell ref="WCW2:WCY2"/>
    <mergeCell ref="WCZ2:WDB2"/>
    <mergeCell ref="WDC2:WDE2"/>
    <mergeCell ref="WDF2:WDH2"/>
    <mergeCell ref="WCE2:WCG2"/>
    <mergeCell ref="WCH2:WCJ2"/>
    <mergeCell ref="WCK2:WCM2"/>
    <mergeCell ref="WCN2:WCP2"/>
    <mergeCell ref="WCQ2:WCS2"/>
    <mergeCell ref="WBP2:WBR2"/>
    <mergeCell ref="WBS2:WBU2"/>
    <mergeCell ref="WBV2:WBX2"/>
    <mergeCell ref="WBY2:WCA2"/>
    <mergeCell ref="WCB2:WCD2"/>
    <mergeCell ref="WBA2:WBC2"/>
    <mergeCell ref="WBD2:WBF2"/>
    <mergeCell ref="WBG2:WBI2"/>
    <mergeCell ref="WBJ2:WBL2"/>
    <mergeCell ref="WBM2:WBO2"/>
    <mergeCell ref="WFB2:WFD2"/>
    <mergeCell ref="WFE2:WFG2"/>
    <mergeCell ref="WFH2:WFJ2"/>
    <mergeCell ref="WFK2:WFM2"/>
    <mergeCell ref="WFN2:WFP2"/>
    <mergeCell ref="WEM2:WEO2"/>
    <mergeCell ref="WEP2:WER2"/>
    <mergeCell ref="WES2:WEU2"/>
    <mergeCell ref="WEV2:WEX2"/>
    <mergeCell ref="WEY2:WFA2"/>
    <mergeCell ref="WDX2:WDZ2"/>
    <mergeCell ref="WEA2:WEC2"/>
    <mergeCell ref="WED2:WEF2"/>
    <mergeCell ref="WEG2:WEI2"/>
    <mergeCell ref="WEJ2:WEL2"/>
    <mergeCell ref="WDI2:WDK2"/>
    <mergeCell ref="WDL2:WDN2"/>
    <mergeCell ref="WDO2:WDQ2"/>
    <mergeCell ref="WDR2:WDT2"/>
    <mergeCell ref="WDU2:WDW2"/>
    <mergeCell ref="WHJ2:WHL2"/>
    <mergeCell ref="WHM2:WHO2"/>
    <mergeCell ref="WHP2:WHR2"/>
    <mergeCell ref="WHS2:WHU2"/>
    <mergeCell ref="WHV2:WHX2"/>
    <mergeCell ref="WGU2:WGW2"/>
    <mergeCell ref="WGX2:WGZ2"/>
    <mergeCell ref="WHA2:WHC2"/>
    <mergeCell ref="WHD2:WHF2"/>
    <mergeCell ref="WHG2:WHI2"/>
    <mergeCell ref="WGF2:WGH2"/>
    <mergeCell ref="WGI2:WGK2"/>
    <mergeCell ref="WGL2:WGN2"/>
    <mergeCell ref="WGO2:WGQ2"/>
    <mergeCell ref="WGR2:WGT2"/>
    <mergeCell ref="WFQ2:WFS2"/>
    <mergeCell ref="WFT2:WFV2"/>
    <mergeCell ref="WFW2:WFY2"/>
    <mergeCell ref="WFZ2:WGB2"/>
    <mergeCell ref="WGC2:WGE2"/>
    <mergeCell ref="WJR2:WJT2"/>
    <mergeCell ref="WJU2:WJW2"/>
    <mergeCell ref="WJX2:WJZ2"/>
    <mergeCell ref="WKA2:WKC2"/>
    <mergeCell ref="WKD2:WKF2"/>
    <mergeCell ref="WJC2:WJE2"/>
    <mergeCell ref="WJF2:WJH2"/>
    <mergeCell ref="WJI2:WJK2"/>
    <mergeCell ref="WJL2:WJN2"/>
    <mergeCell ref="WJO2:WJQ2"/>
    <mergeCell ref="WIN2:WIP2"/>
    <mergeCell ref="WIQ2:WIS2"/>
    <mergeCell ref="WIT2:WIV2"/>
    <mergeCell ref="WIW2:WIY2"/>
    <mergeCell ref="WIZ2:WJB2"/>
    <mergeCell ref="WHY2:WIA2"/>
    <mergeCell ref="WIB2:WID2"/>
    <mergeCell ref="WIE2:WIG2"/>
    <mergeCell ref="WIH2:WIJ2"/>
    <mergeCell ref="WIK2:WIM2"/>
    <mergeCell ref="WLZ2:WMB2"/>
    <mergeCell ref="WMC2:WME2"/>
    <mergeCell ref="WMF2:WMH2"/>
    <mergeCell ref="WMI2:WMK2"/>
    <mergeCell ref="WML2:WMN2"/>
    <mergeCell ref="WLK2:WLM2"/>
    <mergeCell ref="WLN2:WLP2"/>
    <mergeCell ref="WLQ2:WLS2"/>
    <mergeCell ref="WLT2:WLV2"/>
    <mergeCell ref="WLW2:WLY2"/>
    <mergeCell ref="WKV2:WKX2"/>
    <mergeCell ref="WKY2:WLA2"/>
    <mergeCell ref="WLB2:WLD2"/>
    <mergeCell ref="WLE2:WLG2"/>
    <mergeCell ref="WLH2:WLJ2"/>
    <mergeCell ref="WKG2:WKI2"/>
    <mergeCell ref="WKJ2:WKL2"/>
    <mergeCell ref="WKM2:WKO2"/>
    <mergeCell ref="WKP2:WKR2"/>
    <mergeCell ref="WKS2:WKU2"/>
    <mergeCell ref="WOH2:WOJ2"/>
    <mergeCell ref="WOK2:WOM2"/>
    <mergeCell ref="WON2:WOP2"/>
    <mergeCell ref="WOQ2:WOS2"/>
    <mergeCell ref="WOT2:WOV2"/>
    <mergeCell ref="WNS2:WNU2"/>
    <mergeCell ref="WNV2:WNX2"/>
    <mergeCell ref="WNY2:WOA2"/>
    <mergeCell ref="WOB2:WOD2"/>
    <mergeCell ref="WOE2:WOG2"/>
    <mergeCell ref="WND2:WNF2"/>
    <mergeCell ref="WNG2:WNI2"/>
    <mergeCell ref="WNJ2:WNL2"/>
    <mergeCell ref="WNM2:WNO2"/>
    <mergeCell ref="WNP2:WNR2"/>
    <mergeCell ref="WMO2:WMQ2"/>
    <mergeCell ref="WMR2:WMT2"/>
    <mergeCell ref="WMU2:WMW2"/>
    <mergeCell ref="WMX2:WMZ2"/>
    <mergeCell ref="WNA2:WNC2"/>
    <mergeCell ref="WQP2:WQR2"/>
    <mergeCell ref="WQS2:WQU2"/>
    <mergeCell ref="WQV2:WQX2"/>
    <mergeCell ref="WQY2:WRA2"/>
    <mergeCell ref="WRB2:WRD2"/>
    <mergeCell ref="WQA2:WQC2"/>
    <mergeCell ref="WQD2:WQF2"/>
    <mergeCell ref="WQG2:WQI2"/>
    <mergeCell ref="WQJ2:WQL2"/>
    <mergeCell ref="WQM2:WQO2"/>
    <mergeCell ref="WPL2:WPN2"/>
    <mergeCell ref="WPO2:WPQ2"/>
    <mergeCell ref="WPR2:WPT2"/>
    <mergeCell ref="WPU2:WPW2"/>
    <mergeCell ref="WPX2:WPZ2"/>
    <mergeCell ref="WOW2:WOY2"/>
    <mergeCell ref="WOZ2:WPB2"/>
    <mergeCell ref="WPC2:WPE2"/>
    <mergeCell ref="WPF2:WPH2"/>
    <mergeCell ref="WPI2:WPK2"/>
    <mergeCell ref="WSX2:WSZ2"/>
    <mergeCell ref="WTA2:WTC2"/>
    <mergeCell ref="WTD2:WTF2"/>
    <mergeCell ref="WTG2:WTI2"/>
    <mergeCell ref="WTJ2:WTL2"/>
    <mergeCell ref="WSI2:WSK2"/>
    <mergeCell ref="WSL2:WSN2"/>
    <mergeCell ref="WSO2:WSQ2"/>
    <mergeCell ref="WSR2:WST2"/>
    <mergeCell ref="WSU2:WSW2"/>
    <mergeCell ref="WRT2:WRV2"/>
    <mergeCell ref="WRW2:WRY2"/>
    <mergeCell ref="WRZ2:WSB2"/>
    <mergeCell ref="WSC2:WSE2"/>
    <mergeCell ref="WSF2:WSH2"/>
    <mergeCell ref="WRE2:WRG2"/>
    <mergeCell ref="WRH2:WRJ2"/>
    <mergeCell ref="WRK2:WRM2"/>
    <mergeCell ref="WRN2:WRP2"/>
    <mergeCell ref="WRQ2:WRS2"/>
    <mergeCell ref="WVF2:WVH2"/>
    <mergeCell ref="WVI2:WVK2"/>
    <mergeCell ref="WVL2:WVN2"/>
    <mergeCell ref="WVO2:WVQ2"/>
    <mergeCell ref="WVR2:WVT2"/>
    <mergeCell ref="WUQ2:WUS2"/>
    <mergeCell ref="WUT2:WUV2"/>
    <mergeCell ref="WUW2:WUY2"/>
    <mergeCell ref="WUZ2:WVB2"/>
    <mergeCell ref="WVC2:WVE2"/>
    <mergeCell ref="WUB2:WUD2"/>
    <mergeCell ref="WUE2:WUG2"/>
    <mergeCell ref="WUH2:WUJ2"/>
    <mergeCell ref="WUK2:WUM2"/>
    <mergeCell ref="WUN2:WUP2"/>
    <mergeCell ref="WTM2:WTO2"/>
    <mergeCell ref="WTP2:WTR2"/>
    <mergeCell ref="WTS2:WTU2"/>
    <mergeCell ref="WTV2:WTX2"/>
    <mergeCell ref="WTY2:WUA2"/>
    <mergeCell ref="WXN2:WXP2"/>
    <mergeCell ref="WXQ2:WXS2"/>
    <mergeCell ref="WXT2:WXV2"/>
    <mergeCell ref="WXW2:WXY2"/>
    <mergeCell ref="WXZ2:WYB2"/>
    <mergeCell ref="WWY2:WXA2"/>
    <mergeCell ref="WXB2:WXD2"/>
    <mergeCell ref="WXE2:WXG2"/>
    <mergeCell ref="WXH2:WXJ2"/>
    <mergeCell ref="WXK2:WXM2"/>
    <mergeCell ref="WWJ2:WWL2"/>
    <mergeCell ref="WWM2:WWO2"/>
    <mergeCell ref="WWP2:WWR2"/>
    <mergeCell ref="WWS2:WWU2"/>
    <mergeCell ref="WWV2:WWX2"/>
    <mergeCell ref="WVU2:WVW2"/>
    <mergeCell ref="WVX2:WVZ2"/>
    <mergeCell ref="WWA2:WWC2"/>
    <mergeCell ref="WWD2:WWF2"/>
    <mergeCell ref="WWG2:WWI2"/>
    <mergeCell ref="WZV2:WZX2"/>
    <mergeCell ref="WZY2:XAA2"/>
    <mergeCell ref="XAB2:XAD2"/>
    <mergeCell ref="XAE2:XAG2"/>
    <mergeCell ref="XAH2:XAJ2"/>
    <mergeCell ref="WZG2:WZI2"/>
    <mergeCell ref="WZJ2:WZL2"/>
    <mergeCell ref="WZM2:WZO2"/>
    <mergeCell ref="WZP2:WZR2"/>
    <mergeCell ref="WZS2:WZU2"/>
    <mergeCell ref="WYR2:WYT2"/>
    <mergeCell ref="WYU2:WYW2"/>
    <mergeCell ref="WYX2:WYZ2"/>
    <mergeCell ref="WZA2:WZC2"/>
    <mergeCell ref="WZD2:WZF2"/>
    <mergeCell ref="WYC2:WYE2"/>
    <mergeCell ref="WYF2:WYH2"/>
    <mergeCell ref="WYI2:WYK2"/>
    <mergeCell ref="WYL2:WYN2"/>
    <mergeCell ref="WYO2:WYQ2"/>
    <mergeCell ref="XCD2:XCF2"/>
    <mergeCell ref="XCG2:XCI2"/>
    <mergeCell ref="XCJ2:XCL2"/>
    <mergeCell ref="XCM2:XCO2"/>
    <mergeCell ref="XCP2:XCR2"/>
    <mergeCell ref="XBO2:XBQ2"/>
    <mergeCell ref="XBR2:XBT2"/>
    <mergeCell ref="XBU2:XBW2"/>
    <mergeCell ref="XBX2:XBZ2"/>
    <mergeCell ref="XCA2:XCC2"/>
    <mergeCell ref="XAZ2:XBB2"/>
    <mergeCell ref="XBC2:XBE2"/>
    <mergeCell ref="XBF2:XBH2"/>
    <mergeCell ref="XBI2:XBK2"/>
    <mergeCell ref="XBL2:XBN2"/>
    <mergeCell ref="XAK2:XAM2"/>
    <mergeCell ref="XAN2:XAP2"/>
    <mergeCell ref="XAQ2:XAS2"/>
    <mergeCell ref="XAT2:XAV2"/>
    <mergeCell ref="XAW2:XAY2"/>
    <mergeCell ref="XFA2:XFC2"/>
    <mergeCell ref="XEL2:XEN2"/>
    <mergeCell ref="XEO2:XEQ2"/>
    <mergeCell ref="XER2:XET2"/>
    <mergeCell ref="XEU2:XEW2"/>
    <mergeCell ref="XEX2:XEZ2"/>
    <mergeCell ref="XDW2:XDY2"/>
    <mergeCell ref="XDZ2:XEB2"/>
    <mergeCell ref="XEC2:XEE2"/>
    <mergeCell ref="XEF2:XEH2"/>
    <mergeCell ref="XEI2:XEK2"/>
    <mergeCell ref="XDH2:XDJ2"/>
    <mergeCell ref="XDK2:XDM2"/>
    <mergeCell ref="XDN2:XDP2"/>
    <mergeCell ref="XDQ2:XDS2"/>
    <mergeCell ref="XDT2:XDV2"/>
    <mergeCell ref="XCS2:XCU2"/>
    <mergeCell ref="XCV2:XCX2"/>
    <mergeCell ref="XCY2:XDA2"/>
    <mergeCell ref="XDB2:XDD2"/>
    <mergeCell ref="XDE2:XDG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59E6A-CC8D-49B1-8F6E-B2D168CE859E}">
  <sheetPr codeName="Sheet12"/>
  <dimension ref="A1:M51"/>
  <sheetViews>
    <sheetView zoomScale="80" zoomScaleNormal="80" workbookViewId="0"/>
  </sheetViews>
  <sheetFormatPr defaultColWidth="9.140625" defaultRowHeight="14.85" customHeight="1"/>
  <cols>
    <col min="1" max="1" width="64.85546875" style="27" customWidth="1"/>
    <col min="2" max="3" width="13.5703125" style="11" customWidth="1"/>
    <col min="4" max="4" width="14.42578125" style="11" customWidth="1"/>
    <col min="5" max="9" width="9.140625" style="11"/>
    <col min="10" max="10" width="55.42578125" style="11" customWidth="1"/>
    <col min="11" max="13" width="9.140625" style="11"/>
    <col min="14" max="14" width="106.5703125" style="11" customWidth="1"/>
    <col min="15" max="16384" width="9.140625" style="11"/>
  </cols>
  <sheetData>
    <row r="1" spans="1:13" ht="39.950000000000003" customHeight="1">
      <c r="A1" s="105" t="s">
        <v>37</v>
      </c>
      <c r="B1" s="114"/>
      <c r="C1" s="114"/>
      <c r="D1" s="105"/>
    </row>
    <row r="2" spans="1:13" ht="39.950000000000003" customHeight="1" thickBot="1">
      <c r="A2" s="874" t="s">
        <v>411</v>
      </c>
      <c r="B2" s="874"/>
      <c r="C2" s="874"/>
      <c r="D2" s="66"/>
    </row>
    <row r="3" spans="1:13" ht="14.85" customHeight="1">
      <c r="A3" s="10"/>
      <c r="B3" s="10"/>
      <c r="C3" s="10"/>
      <c r="D3" s="10"/>
    </row>
    <row r="4" spans="1:13" ht="14.85" customHeight="1">
      <c r="A4" s="147" t="s">
        <v>948</v>
      </c>
      <c r="B4" s="148"/>
      <c r="C4" s="148"/>
      <c r="D4" s="148"/>
    </row>
    <row r="5" spans="1:13" ht="27.75" thickBot="1">
      <c r="A5" s="157"/>
      <c r="B5" s="157"/>
      <c r="C5" s="47" t="s">
        <v>412</v>
      </c>
      <c r="D5" s="47" t="s">
        <v>949</v>
      </c>
    </row>
    <row r="6" spans="1:13" ht="12.75">
      <c r="A6" s="156" t="s">
        <v>413</v>
      </c>
      <c r="B6" s="85"/>
      <c r="C6" s="59">
        <v>4381.3</v>
      </c>
      <c r="D6" s="60">
        <v>1877.2</v>
      </c>
    </row>
    <row r="7" spans="1:13" ht="12.75">
      <c r="A7" s="122" t="s">
        <v>414</v>
      </c>
      <c r="B7" s="123"/>
      <c r="C7" s="59">
        <v>5.6</v>
      </c>
      <c r="D7" s="60">
        <v>21.5</v>
      </c>
    </row>
    <row r="8" spans="1:13" ht="12.75">
      <c r="A8" s="106" t="s">
        <v>415</v>
      </c>
      <c r="B8" s="149"/>
      <c r="C8" s="80">
        <v>4386.8999999999996</v>
      </c>
      <c r="D8" s="81">
        <v>1898.7</v>
      </c>
    </row>
    <row r="9" spans="1:13" ht="12.75">
      <c r="A9" s="122" t="s">
        <v>82</v>
      </c>
      <c r="B9" s="123"/>
      <c r="C9" s="59">
        <v>-3608.7</v>
      </c>
      <c r="D9" s="60">
        <v>-1380.9</v>
      </c>
    </row>
    <row r="10" spans="1:13" ht="12.75">
      <c r="A10" s="122" t="s">
        <v>86</v>
      </c>
      <c r="B10" s="123"/>
      <c r="C10" s="59">
        <v>-115.8</v>
      </c>
      <c r="D10" s="60">
        <v>-97.2</v>
      </c>
    </row>
    <row r="11" spans="1:13" ht="12.75">
      <c r="A11" s="122" t="s">
        <v>416</v>
      </c>
      <c r="B11" s="123"/>
      <c r="C11" s="59">
        <v>-40.6</v>
      </c>
      <c r="D11" s="60">
        <v>-31.7</v>
      </c>
    </row>
    <row r="12" spans="1:13" ht="13.5" thickBot="1">
      <c r="A12" s="845" t="s">
        <v>187</v>
      </c>
      <c r="B12" s="130"/>
      <c r="C12" s="430">
        <v>-82.1</v>
      </c>
      <c r="D12" s="431">
        <v>-45.7</v>
      </c>
    </row>
    <row r="13" spans="1:13" ht="13.5" thickBot="1">
      <c r="A13" s="89" t="s">
        <v>91</v>
      </c>
      <c r="B13" s="847"/>
      <c r="C13" s="848">
        <v>-3847.2</v>
      </c>
      <c r="D13" s="849">
        <v>-1555.5</v>
      </c>
    </row>
    <row r="14" spans="1:13" s="18" customFormat="1" ht="12.75">
      <c r="A14" s="106" t="s">
        <v>666</v>
      </c>
      <c r="B14" s="833"/>
      <c r="C14" s="80">
        <v>539.70000000000005</v>
      </c>
      <c r="D14" s="81">
        <v>343.2</v>
      </c>
      <c r="J14" s="11"/>
      <c r="K14" s="11"/>
      <c r="L14" s="11"/>
      <c r="M14" s="11"/>
    </row>
    <row r="15" spans="1:13" ht="12.75">
      <c r="A15" s="122" t="s">
        <v>88</v>
      </c>
      <c r="B15" s="123"/>
      <c r="C15" s="59" t="s">
        <v>417</v>
      </c>
      <c r="D15" s="60">
        <v>-122.6</v>
      </c>
    </row>
    <row r="16" spans="1:13" ht="25.5">
      <c r="A16" s="122" t="s">
        <v>90</v>
      </c>
      <c r="B16" s="123"/>
      <c r="C16" s="59">
        <v>-14.2</v>
      </c>
      <c r="D16" s="60">
        <v>-28.5</v>
      </c>
    </row>
    <row r="17" spans="1:4" ht="14.25">
      <c r="A17" s="106" t="s">
        <v>950</v>
      </c>
      <c r="B17" s="149"/>
      <c r="C17" s="80">
        <v>387.8</v>
      </c>
      <c r="D17" s="81">
        <v>192.1</v>
      </c>
    </row>
    <row r="18" spans="1:4" ht="12.75">
      <c r="A18" s="122" t="s">
        <v>418</v>
      </c>
      <c r="B18" s="123"/>
      <c r="C18" s="59">
        <v>3.6</v>
      </c>
      <c r="D18" s="60">
        <v>17.600000000000001</v>
      </c>
    </row>
    <row r="19" spans="1:4" ht="12.75">
      <c r="A19" s="122" t="s">
        <v>419</v>
      </c>
      <c r="B19" s="123"/>
      <c r="C19" s="59">
        <v>-54.1</v>
      </c>
      <c r="D19" s="60">
        <v>-33.700000000000003</v>
      </c>
    </row>
    <row r="20" spans="1:4" ht="13.5" thickBot="1">
      <c r="A20" s="97" t="s">
        <v>420</v>
      </c>
      <c r="B20" s="850"/>
      <c r="C20" s="854">
        <v>-50.5</v>
      </c>
      <c r="D20" s="855">
        <v>-16.100000000000001</v>
      </c>
    </row>
    <row r="21" spans="1:4" ht="13.5" thickBot="1">
      <c r="A21" s="76" t="s">
        <v>421</v>
      </c>
      <c r="B21" s="852"/>
      <c r="C21" s="427">
        <v>337.3</v>
      </c>
      <c r="D21" s="434">
        <v>176</v>
      </c>
    </row>
    <row r="22" spans="1:4" ht="12.75">
      <c r="A22" s="127" t="s">
        <v>422</v>
      </c>
      <c r="B22" s="128"/>
      <c r="C22" s="59">
        <v>-58.4</v>
      </c>
      <c r="D22" s="832">
        <v>-19.399999999999999</v>
      </c>
    </row>
    <row r="23" spans="1:4" ht="13.5" thickBot="1">
      <c r="A23" s="845" t="s">
        <v>423</v>
      </c>
      <c r="B23" s="130"/>
      <c r="C23" s="430">
        <v>14.5</v>
      </c>
      <c r="D23" s="431">
        <v>3.6</v>
      </c>
    </row>
    <row r="24" spans="1:4" ht="13.5" thickBot="1">
      <c r="A24" s="853" t="s">
        <v>424</v>
      </c>
      <c r="B24" s="852"/>
      <c r="C24" s="427">
        <v>293.39999999999998</v>
      </c>
      <c r="D24" s="434" t="s">
        <v>425</v>
      </c>
    </row>
    <row r="25" spans="1:4" ht="12.75">
      <c r="A25" s="85" t="s">
        <v>426</v>
      </c>
      <c r="B25" s="128"/>
      <c r="C25" s="59"/>
      <c r="D25" s="60"/>
    </row>
    <row r="26" spans="1:4" ht="12.75">
      <c r="A26" s="122" t="s">
        <v>427</v>
      </c>
      <c r="B26" s="123"/>
      <c r="C26" s="59">
        <v>293.39999999999998</v>
      </c>
      <c r="D26" s="60">
        <v>160.19999999999999</v>
      </c>
    </row>
    <row r="27" spans="1:4" ht="12.75">
      <c r="A27" s="122" t="s">
        <v>428</v>
      </c>
      <c r="B27" s="123"/>
      <c r="C27" s="59" t="s">
        <v>140</v>
      </c>
      <c r="D27" s="60" t="s">
        <v>140</v>
      </c>
    </row>
    <row r="28" spans="1:4" ht="12.75">
      <c r="A28" s="836"/>
    </row>
    <row r="29" spans="1:4" ht="12.75">
      <c r="A29" s="106" t="s">
        <v>429</v>
      </c>
      <c r="C29" s="837"/>
      <c r="D29" s="837"/>
    </row>
    <row r="30" spans="1:4" ht="25.5">
      <c r="A30" s="106" t="s">
        <v>430</v>
      </c>
      <c r="B30" s="149"/>
      <c r="C30" s="80"/>
      <c r="D30" s="81"/>
    </row>
    <row r="31" spans="1:4" ht="12.75">
      <c r="A31" s="122" t="s">
        <v>431</v>
      </c>
      <c r="B31" s="123"/>
      <c r="C31" s="59">
        <v>-1.1000000000000001</v>
      </c>
      <c r="D31" s="832">
        <v>-23.6</v>
      </c>
    </row>
    <row r="32" spans="1:4" ht="13.5" thickBot="1">
      <c r="A32" s="845" t="s">
        <v>432</v>
      </c>
      <c r="B32" s="130"/>
      <c r="C32" s="430">
        <v>0.4</v>
      </c>
      <c r="D32" s="431">
        <v>-0.3</v>
      </c>
    </row>
    <row r="33" spans="1:9" ht="26.25" thickBot="1">
      <c r="A33" s="846" t="s">
        <v>433</v>
      </c>
      <c r="B33" s="847"/>
      <c r="C33" s="848">
        <v>-0.7</v>
      </c>
      <c r="D33" s="849">
        <v>-23.9</v>
      </c>
    </row>
    <row r="34" spans="1:9" ht="25.5">
      <c r="A34" s="106" t="s">
        <v>434</v>
      </c>
      <c r="B34" s="833"/>
      <c r="C34" s="80"/>
      <c r="D34" s="81"/>
    </row>
    <row r="35" spans="1:9" ht="25.5">
      <c r="A35" s="122" t="s">
        <v>435</v>
      </c>
      <c r="B35" s="149"/>
      <c r="C35" s="59">
        <v>247.3</v>
      </c>
      <c r="D35" s="60">
        <v>57.1</v>
      </c>
    </row>
    <row r="36" spans="1:9" ht="12.75">
      <c r="A36" s="122" t="s">
        <v>436</v>
      </c>
      <c r="B36" s="149"/>
      <c r="C36" s="59">
        <v>-165.3</v>
      </c>
      <c r="D36" s="60">
        <v>-38.4</v>
      </c>
    </row>
    <row r="37" spans="1:9" ht="13.5" thickBot="1">
      <c r="A37" s="126" t="s">
        <v>437</v>
      </c>
      <c r="B37" s="118"/>
      <c r="C37" s="479">
        <v>-2.1</v>
      </c>
      <c r="D37" s="480">
        <v>-0.5</v>
      </c>
    </row>
    <row r="38" spans="1:9" ht="26.25" thickBot="1">
      <c r="A38" s="379" t="s">
        <v>438</v>
      </c>
      <c r="B38" s="847"/>
      <c r="C38" s="848">
        <v>79.900000000000006</v>
      </c>
      <c r="D38" s="851">
        <v>18.2</v>
      </c>
    </row>
    <row r="39" spans="1:9" ht="13.5" thickBot="1">
      <c r="A39" s="76" t="s">
        <v>951</v>
      </c>
      <c r="B39" s="852"/>
      <c r="C39" s="427">
        <v>79.2</v>
      </c>
      <c r="D39" s="434">
        <v>-5.7</v>
      </c>
    </row>
    <row r="40" spans="1:9" ht="13.5" thickBot="1">
      <c r="A40" s="76" t="s">
        <v>439</v>
      </c>
      <c r="B40" s="852"/>
      <c r="C40" s="427">
        <v>372.6</v>
      </c>
      <c r="D40" s="434">
        <v>154.5</v>
      </c>
    </row>
    <row r="41" spans="1:9" ht="12.75">
      <c r="A41" s="85" t="s">
        <v>426</v>
      </c>
      <c r="B41" s="128"/>
      <c r="C41" s="59"/>
      <c r="D41" s="60"/>
    </row>
    <row r="42" spans="1:9" ht="12.75">
      <c r="A42" s="122" t="s">
        <v>427</v>
      </c>
      <c r="B42" s="123"/>
      <c r="C42" s="59">
        <v>372.6</v>
      </c>
      <c r="D42" s="60">
        <v>154.5</v>
      </c>
    </row>
    <row r="43" spans="1:9" ht="12.75">
      <c r="A43" s="122" t="s">
        <v>428</v>
      </c>
      <c r="B43" s="123"/>
      <c r="C43" s="59" t="s">
        <v>140</v>
      </c>
      <c r="D43" s="60" t="s">
        <v>140</v>
      </c>
    </row>
    <row r="44" spans="1:9" ht="12.75">
      <c r="A44" s="122"/>
      <c r="B44" s="123"/>
      <c r="C44" s="136"/>
      <c r="D44" s="137"/>
    </row>
    <row r="45" spans="1:9" ht="12.75">
      <c r="A45" s="152" t="s">
        <v>440</v>
      </c>
      <c r="B45" s="149"/>
      <c r="C45" s="153">
        <v>4.04</v>
      </c>
      <c r="D45" s="154">
        <v>2.16</v>
      </c>
    </row>
    <row r="46" spans="1:9" ht="12.75">
      <c r="A46" s="152" t="s">
        <v>441</v>
      </c>
      <c r="B46" s="149"/>
      <c r="C46" s="153">
        <v>4.04</v>
      </c>
      <c r="D46" s="154">
        <v>2.16</v>
      </c>
    </row>
    <row r="47" spans="1:9" ht="12.75">
      <c r="A47" s="152" t="s">
        <v>442</v>
      </c>
      <c r="B47" s="149"/>
      <c r="C47" s="150">
        <v>72599599</v>
      </c>
      <c r="D47" s="151">
        <v>74232665</v>
      </c>
      <c r="E47" s="10"/>
      <c r="F47" s="10"/>
      <c r="G47" s="10"/>
      <c r="H47" s="10"/>
      <c r="I47" s="10"/>
    </row>
    <row r="48" spans="1:9" ht="14.25">
      <c r="A48" s="835" t="s">
        <v>952</v>
      </c>
      <c r="B48" s="10"/>
      <c r="C48" s="10"/>
      <c r="D48" s="10"/>
      <c r="E48" s="10"/>
      <c r="F48" s="10"/>
      <c r="G48" s="10"/>
      <c r="H48" s="10"/>
      <c r="I48" s="10"/>
    </row>
    <row r="49" spans="2:10" ht="14.1" customHeight="1">
      <c r="B49" s="27"/>
      <c r="C49" s="27"/>
      <c r="D49" s="27"/>
      <c r="E49" s="27"/>
      <c r="F49" s="27"/>
      <c r="G49" s="27"/>
      <c r="H49" s="27"/>
      <c r="I49" s="27"/>
      <c r="J49" s="27"/>
    </row>
    <row r="50" spans="2:10" ht="12.75">
      <c r="B50" s="27"/>
      <c r="C50" s="27"/>
      <c r="D50" s="27"/>
      <c r="E50" s="27"/>
      <c r="F50" s="27"/>
      <c r="G50" s="27"/>
      <c r="H50" s="27"/>
      <c r="I50" s="27"/>
      <c r="J50" s="27"/>
    </row>
    <row r="51" spans="2:10" ht="14.85" customHeight="1">
      <c r="B51" s="27"/>
      <c r="C51" s="27"/>
      <c r="D51" s="27"/>
      <c r="E51" s="27"/>
      <c r="F51" s="27"/>
      <c r="G51" s="27"/>
      <c r="H51" s="27"/>
      <c r="I51" s="27"/>
      <c r="J51" s="27"/>
    </row>
  </sheetData>
  <mergeCells count="1">
    <mergeCell ref="A2:C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B2A1E-3D69-49B9-ABE0-B853A18F9DDD}">
  <sheetPr codeName="Sheet13"/>
  <dimension ref="A1:K65"/>
  <sheetViews>
    <sheetView zoomScale="80" zoomScaleNormal="80" workbookViewId="0"/>
  </sheetViews>
  <sheetFormatPr defaultColWidth="9.140625" defaultRowHeight="14.85" customHeight="1"/>
  <cols>
    <col min="1" max="1" width="55.5703125" style="27" customWidth="1"/>
    <col min="2" max="2" width="12.5703125" style="11" customWidth="1"/>
    <col min="3" max="4" width="15" style="11" customWidth="1"/>
    <col min="5" max="5" width="9.140625" style="11"/>
    <col min="6" max="6" width="9.140625" style="11" customWidth="1"/>
    <col min="7" max="16384" width="9.140625" style="11"/>
  </cols>
  <sheetData>
    <row r="1" spans="1:4" ht="39.950000000000003" customHeight="1">
      <c r="A1" s="105" t="s">
        <v>37</v>
      </c>
      <c r="B1" s="114"/>
      <c r="C1" s="114"/>
      <c r="D1" s="105"/>
    </row>
    <row r="2" spans="1:4" ht="39.950000000000003" customHeight="1" thickBot="1">
      <c r="A2" s="874" t="s">
        <v>443</v>
      </c>
      <c r="B2" s="874"/>
      <c r="C2" s="874"/>
      <c r="D2" s="66"/>
    </row>
    <row r="3" spans="1:4" ht="14.85" customHeight="1">
      <c r="A3" s="26"/>
      <c r="B3" s="10"/>
      <c r="C3" s="10"/>
      <c r="D3" s="10"/>
    </row>
    <row r="4" spans="1:4" ht="14.85" customHeight="1">
      <c r="A4" s="147" t="s">
        <v>444</v>
      </c>
      <c r="B4" s="148"/>
      <c r="C4" s="148"/>
      <c r="D4" s="148"/>
    </row>
    <row r="5" spans="1:4" ht="27">
      <c r="A5" s="47"/>
      <c r="B5" s="47"/>
      <c r="C5" s="47" t="s">
        <v>412</v>
      </c>
      <c r="D5" s="47" t="s">
        <v>949</v>
      </c>
    </row>
    <row r="6" spans="1:4" ht="12.75">
      <c r="A6" s="106" t="s">
        <v>445</v>
      </c>
      <c r="B6" s="106"/>
      <c r="C6" s="80"/>
      <c r="D6" s="81"/>
    </row>
    <row r="7" spans="1:4" ht="12.75">
      <c r="A7" s="122" t="s">
        <v>424</v>
      </c>
      <c r="B7" s="123"/>
      <c r="C7" s="59">
        <v>293.39999999999998</v>
      </c>
      <c r="D7" s="60">
        <v>160.19999999999999</v>
      </c>
    </row>
    <row r="8" spans="1:4" ht="25.5">
      <c r="A8" s="106" t="s">
        <v>446</v>
      </c>
      <c r="B8" s="149"/>
      <c r="C8" s="80"/>
      <c r="D8" s="81"/>
    </row>
    <row r="9" spans="1:4" ht="12.75">
      <c r="A9" s="122" t="s">
        <v>447</v>
      </c>
      <c r="B9" s="149"/>
      <c r="C9" s="59">
        <v>149.1</v>
      </c>
      <c r="D9" s="60" t="s">
        <v>448</v>
      </c>
    </row>
    <row r="10" spans="1:4" ht="25.5">
      <c r="A10" s="122" t="s">
        <v>449</v>
      </c>
      <c r="B10" s="123"/>
      <c r="C10" s="59">
        <v>7.7</v>
      </c>
      <c r="D10" s="60">
        <v>8.8000000000000007</v>
      </c>
    </row>
    <row r="11" spans="1:4" ht="12.75">
      <c r="A11" s="122" t="s">
        <v>450</v>
      </c>
      <c r="B11" s="123"/>
      <c r="C11" s="59" t="s">
        <v>140</v>
      </c>
      <c r="D11" s="60">
        <v>15.8</v>
      </c>
    </row>
    <row r="12" spans="1:4" ht="12.75">
      <c r="A12" s="122" t="s">
        <v>451</v>
      </c>
      <c r="B12" s="123"/>
      <c r="C12" s="59">
        <v>-0.4</v>
      </c>
      <c r="D12" s="60">
        <v>-1.2</v>
      </c>
    </row>
    <row r="13" spans="1:4" ht="12.75">
      <c r="A13" s="122" t="s">
        <v>452</v>
      </c>
      <c r="B13" s="123"/>
      <c r="C13" s="59">
        <v>-19.600000000000001</v>
      </c>
      <c r="D13" s="60">
        <v>9.1999999999999993</v>
      </c>
    </row>
    <row r="14" spans="1:4" ht="12.75">
      <c r="A14" s="122" t="s">
        <v>453</v>
      </c>
      <c r="B14" s="123"/>
      <c r="C14" s="59">
        <v>23.4</v>
      </c>
      <c r="D14" s="60">
        <v>-9.5</v>
      </c>
    </row>
    <row r="15" spans="1:4" ht="12.75">
      <c r="A15" s="122" t="s">
        <v>454</v>
      </c>
      <c r="B15" s="123"/>
      <c r="C15" s="59">
        <v>1.8</v>
      </c>
      <c r="D15" s="60">
        <v>0.1</v>
      </c>
    </row>
    <row r="16" spans="1:4" ht="12.75">
      <c r="A16" s="122" t="s">
        <v>455</v>
      </c>
      <c r="B16" s="123"/>
      <c r="C16" s="59">
        <v>43.9</v>
      </c>
      <c r="D16" s="60">
        <v>15.8</v>
      </c>
    </row>
    <row r="17" spans="1:4" ht="12.75">
      <c r="A17" s="122" t="s">
        <v>456</v>
      </c>
      <c r="B17" s="123"/>
      <c r="C17" s="59">
        <v>-11.4</v>
      </c>
      <c r="D17" s="60">
        <v>-10.8</v>
      </c>
    </row>
    <row r="18" spans="1:4" ht="12.75">
      <c r="A18" s="122" t="s">
        <v>457</v>
      </c>
      <c r="B18" s="123"/>
      <c r="C18" s="59">
        <v>-8</v>
      </c>
      <c r="D18" s="60">
        <v>7</v>
      </c>
    </row>
    <row r="19" spans="1:4" ht="25.5">
      <c r="A19" s="122" t="s">
        <v>458</v>
      </c>
      <c r="B19" s="123"/>
      <c r="C19" s="59">
        <v>103</v>
      </c>
      <c r="D19" s="60">
        <v>0.6</v>
      </c>
    </row>
    <row r="20" spans="1:4" ht="25.5">
      <c r="A20" s="122" t="s">
        <v>459</v>
      </c>
      <c r="B20" s="123"/>
      <c r="C20" s="59">
        <v>6.5</v>
      </c>
      <c r="D20" s="60">
        <v>4.5999999999999996</v>
      </c>
    </row>
    <row r="21" spans="1:4" ht="12.75">
      <c r="A21" s="122" t="s">
        <v>460</v>
      </c>
      <c r="B21" s="123"/>
      <c r="C21" s="59" t="s">
        <v>140</v>
      </c>
      <c r="D21" s="60">
        <v>0.2</v>
      </c>
    </row>
    <row r="22" spans="1:4" ht="12.75">
      <c r="A22" s="122" t="s">
        <v>461</v>
      </c>
      <c r="B22" s="123"/>
      <c r="C22" s="59" t="s">
        <v>140</v>
      </c>
      <c r="D22" s="60">
        <v>0.6</v>
      </c>
    </row>
    <row r="23" spans="1:4" ht="12.75">
      <c r="A23" s="122" t="s">
        <v>462</v>
      </c>
      <c r="B23" s="123"/>
      <c r="C23" s="59">
        <v>-1.7</v>
      </c>
      <c r="D23" s="60">
        <v>-0.8</v>
      </c>
    </row>
    <row r="24" spans="1:4" ht="12.75">
      <c r="A24" s="122" t="s">
        <v>463</v>
      </c>
      <c r="B24" s="123"/>
      <c r="C24" s="59">
        <v>29.6</v>
      </c>
      <c r="D24" s="60">
        <v>23.6</v>
      </c>
    </row>
    <row r="25" spans="1:4" ht="13.5" thickBot="1">
      <c r="A25" s="845" t="s">
        <v>464</v>
      </c>
      <c r="B25" s="130"/>
      <c r="C25" s="430">
        <v>-0.6</v>
      </c>
      <c r="D25" s="431">
        <v>2.8</v>
      </c>
    </row>
    <row r="26" spans="1:4" ht="14.25">
      <c r="A26" s="106" t="s">
        <v>953</v>
      </c>
      <c r="B26" s="833"/>
      <c r="C26" s="80"/>
      <c r="D26" s="81"/>
    </row>
    <row r="27" spans="1:4" ht="12.75">
      <c r="A27" s="122" t="s">
        <v>465</v>
      </c>
      <c r="B27" s="123"/>
      <c r="C27" s="59">
        <v>56.4</v>
      </c>
      <c r="D27" s="60">
        <v>-294.60000000000002</v>
      </c>
    </row>
    <row r="28" spans="1:4" ht="25.5">
      <c r="A28" s="122" t="s">
        <v>466</v>
      </c>
      <c r="B28" s="123"/>
      <c r="C28" s="59">
        <v>-504.5</v>
      </c>
      <c r="D28" s="60">
        <v>-129.6</v>
      </c>
    </row>
    <row r="29" spans="1:4" ht="39" customHeight="1">
      <c r="A29" s="122" t="s">
        <v>467</v>
      </c>
      <c r="B29" s="123"/>
      <c r="C29" s="59">
        <v>422.7</v>
      </c>
      <c r="D29" s="60">
        <v>187.5</v>
      </c>
    </row>
    <row r="30" spans="1:4" ht="13.5" thickBot="1">
      <c r="A30" s="74" t="s">
        <v>468</v>
      </c>
      <c r="B30" s="130"/>
      <c r="C30" s="430">
        <v>-27.4</v>
      </c>
      <c r="D30" s="431">
        <v>-18.3</v>
      </c>
    </row>
    <row r="31" spans="1:4" ht="13.5" thickBot="1">
      <c r="A31" s="89" t="s">
        <v>469</v>
      </c>
      <c r="B31" s="847"/>
      <c r="C31" s="848">
        <v>563.9</v>
      </c>
      <c r="D31" s="849">
        <v>105.4</v>
      </c>
    </row>
    <row r="32" spans="1:4" ht="12.75">
      <c r="A32" s="367" t="s">
        <v>470</v>
      </c>
      <c r="B32" s="833"/>
      <c r="C32" s="80"/>
      <c r="D32" s="81"/>
    </row>
    <row r="33" spans="1:4" ht="12.75">
      <c r="A33" s="368" t="s">
        <v>471</v>
      </c>
      <c r="B33" s="123"/>
      <c r="C33" s="59">
        <v>-439.4</v>
      </c>
      <c r="D33" s="60">
        <v>-245.4</v>
      </c>
    </row>
    <row r="34" spans="1:4" ht="25.5">
      <c r="A34" s="368" t="s">
        <v>472</v>
      </c>
      <c r="B34" s="123"/>
      <c r="C34" s="59">
        <v>3</v>
      </c>
      <c r="D34" s="60">
        <v>2.4</v>
      </c>
    </row>
    <row r="35" spans="1:4" ht="12.75">
      <c r="A35" s="368" t="s">
        <v>473</v>
      </c>
      <c r="B35" s="123"/>
      <c r="C35" s="59">
        <v>-28.4</v>
      </c>
      <c r="D35" s="60">
        <v>-9.5</v>
      </c>
    </row>
    <row r="36" spans="1:4" ht="14.25">
      <c r="A36" s="368" t="s">
        <v>954</v>
      </c>
      <c r="B36" s="123"/>
      <c r="C36" s="59">
        <v>-20.7</v>
      </c>
      <c r="D36" s="60">
        <v>-3.9</v>
      </c>
    </row>
    <row r="37" spans="1:4" ht="14.25">
      <c r="A37" s="368" t="s">
        <v>955</v>
      </c>
      <c r="B37" s="123"/>
      <c r="C37" s="59" t="s">
        <v>140</v>
      </c>
      <c r="D37" s="60">
        <v>5.6</v>
      </c>
    </row>
    <row r="38" spans="1:4" ht="12.75">
      <c r="A38" s="368" t="s">
        <v>176</v>
      </c>
      <c r="B38" s="123"/>
      <c r="C38" s="59">
        <v>29</v>
      </c>
      <c r="D38" s="60">
        <v>17.2</v>
      </c>
    </row>
    <row r="39" spans="1:4" ht="12.75">
      <c r="A39" s="368" t="s">
        <v>169</v>
      </c>
      <c r="B39" s="123"/>
      <c r="C39" s="59">
        <v>0.6</v>
      </c>
      <c r="D39" s="60">
        <v>0.6</v>
      </c>
    </row>
    <row r="40" spans="1:4" ht="12.75">
      <c r="A40" s="368" t="s">
        <v>474</v>
      </c>
      <c r="B40" s="123"/>
      <c r="C40" s="59">
        <v>1.6</v>
      </c>
      <c r="D40" s="60">
        <v>2</v>
      </c>
    </row>
    <row r="41" spans="1:4" ht="12.75">
      <c r="A41" s="368" t="s">
        <v>475</v>
      </c>
      <c r="B41" s="123"/>
      <c r="C41" s="59">
        <v>-1.7</v>
      </c>
      <c r="D41" s="60">
        <v>-3.5</v>
      </c>
    </row>
    <row r="42" spans="1:4" ht="26.25" customHeight="1" thickBot="1">
      <c r="A42" s="856" t="s">
        <v>476</v>
      </c>
      <c r="B42" s="130"/>
      <c r="C42" s="430">
        <v>0.3</v>
      </c>
      <c r="D42" s="431" t="s">
        <v>140</v>
      </c>
    </row>
    <row r="43" spans="1:4" ht="13.5" thickBot="1">
      <c r="A43" s="857" t="s">
        <v>477</v>
      </c>
      <c r="B43" s="847"/>
      <c r="C43" s="848">
        <v>-455.7</v>
      </c>
      <c r="D43" s="849">
        <v>-234.5</v>
      </c>
    </row>
    <row r="44" spans="1:4" ht="12.75">
      <c r="A44" s="367" t="s">
        <v>478</v>
      </c>
      <c r="B44" s="833"/>
      <c r="C44" s="80"/>
      <c r="D44" s="81"/>
    </row>
    <row r="45" spans="1:4" ht="12.75">
      <c r="A45" s="368" t="s">
        <v>479</v>
      </c>
      <c r="B45" s="123"/>
      <c r="C45" s="59">
        <v>223</v>
      </c>
      <c r="D45" s="60">
        <v>104</v>
      </c>
    </row>
    <row r="46" spans="1:4" ht="12.75">
      <c r="A46" s="368" t="s">
        <v>480</v>
      </c>
      <c r="B46" s="123"/>
      <c r="C46" s="59">
        <v>-119.7</v>
      </c>
      <c r="D46" s="60">
        <v>-10.9</v>
      </c>
    </row>
    <row r="47" spans="1:4" ht="12.75">
      <c r="A47" s="368" t="s">
        <v>481</v>
      </c>
      <c r="B47" s="123"/>
      <c r="C47" s="59">
        <v>172.9</v>
      </c>
      <c r="D47" s="60" t="s">
        <v>140</v>
      </c>
    </row>
    <row r="48" spans="1:4" ht="12.75">
      <c r="A48" s="368" t="s">
        <v>482</v>
      </c>
      <c r="B48" s="123"/>
      <c r="C48" s="59">
        <v>-5.0999999999999996</v>
      </c>
      <c r="D48" s="60">
        <v>-13.6</v>
      </c>
    </row>
    <row r="49" spans="1:11" ht="12.75">
      <c r="A49" s="368" t="s">
        <v>170</v>
      </c>
      <c r="B49" s="123"/>
      <c r="C49" s="59">
        <v>-28.8</v>
      </c>
      <c r="D49" s="60">
        <v>-26</v>
      </c>
    </row>
    <row r="50" spans="1:11" ht="12.75">
      <c r="A50" s="368" t="s">
        <v>483</v>
      </c>
      <c r="B50" s="123"/>
      <c r="C50" s="59">
        <v>-89</v>
      </c>
      <c r="D50" s="60">
        <v>-87.8</v>
      </c>
    </row>
    <row r="51" spans="1:11" ht="12.75">
      <c r="A51" s="368" t="s">
        <v>484</v>
      </c>
      <c r="B51" s="123"/>
      <c r="C51" s="59">
        <v>0.4</v>
      </c>
      <c r="D51" s="60">
        <v>2</v>
      </c>
    </row>
    <row r="52" spans="1:11" ht="12.75">
      <c r="A52" s="368" t="s">
        <v>485</v>
      </c>
      <c r="B52" s="123"/>
      <c r="C52" s="59" t="s">
        <v>140</v>
      </c>
      <c r="D52" s="60">
        <v>-19</v>
      </c>
    </row>
    <row r="53" spans="1:11" ht="12.75">
      <c r="A53" s="368" t="s">
        <v>486</v>
      </c>
      <c r="B53" s="123"/>
      <c r="C53" s="59">
        <v>-14.3</v>
      </c>
      <c r="D53" s="832">
        <v>-26.7</v>
      </c>
      <c r="H53" s="670"/>
    </row>
    <row r="54" spans="1:11" ht="27.75" thickBot="1">
      <c r="A54" s="856" t="s">
        <v>956</v>
      </c>
      <c r="B54" s="130"/>
      <c r="C54" s="430">
        <v>-2.6</v>
      </c>
      <c r="D54" s="431">
        <v>-2.6</v>
      </c>
    </row>
    <row r="55" spans="1:11" ht="13.5" thickBot="1">
      <c r="A55" s="858" t="s">
        <v>487</v>
      </c>
      <c r="B55" s="847"/>
      <c r="C55" s="848">
        <v>136.80000000000001</v>
      </c>
      <c r="D55" s="849">
        <v>-80.599999999999994</v>
      </c>
    </row>
    <row r="56" spans="1:11" ht="26.25" thickBot="1">
      <c r="A56" s="846" t="s">
        <v>488</v>
      </c>
      <c r="B56" s="847"/>
      <c r="C56" s="848">
        <v>245</v>
      </c>
      <c r="D56" s="849">
        <v>-209.7</v>
      </c>
    </row>
    <row r="57" spans="1:11" ht="13.5" thickBot="1">
      <c r="A57" s="859" t="s">
        <v>489</v>
      </c>
      <c r="B57" s="860"/>
      <c r="C57" s="861">
        <v>449.1</v>
      </c>
      <c r="D57" s="862">
        <v>658.8</v>
      </c>
    </row>
    <row r="58" spans="1:11" ht="13.5" thickBot="1">
      <c r="A58" s="846" t="s">
        <v>490</v>
      </c>
      <c r="B58" s="847"/>
      <c r="C58" s="848">
        <v>694.1</v>
      </c>
      <c r="D58" s="849">
        <v>449.1</v>
      </c>
    </row>
    <row r="59" spans="1:11" ht="14.25">
      <c r="A59" s="321" t="s">
        <v>957</v>
      </c>
      <c r="B59" s="10"/>
      <c r="C59" s="10"/>
      <c r="D59" s="632"/>
      <c r="E59" s="10"/>
      <c r="J59" s="10"/>
      <c r="K59" s="10"/>
    </row>
    <row r="60" spans="1:11" ht="14.1" customHeight="1">
      <c r="A60" s="876" t="s">
        <v>958</v>
      </c>
      <c r="B60" s="876"/>
      <c r="C60" s="876"/>
      <c r="D60" s="876"/>
      <c r="E60" s="876"/>
      <c r="F60" s="876"/>
      <c r="G60" s="876"/>
      <c r="H60" s="876"/>
    </row>
    <row r="61" spans="1:11" ht="20.100000000000001" customHeight="1">
      <c r="A61" s="876"/>
      <c r="B61" s="876"/>
      <c r="C61" s="876"/>
      <c r="D61" s="876"/>
      <c r="E61" s="876"/>
      <c r="F61" s="876"/>
      <c r="G61" s="876"/>
      <c r="H61" s="876"/>
    </row>
    <row r="62" spans="1:11" ht="20.100000000000001" customHeight="1">
      <c r="A62" s="876"/>
      <c r="B62" s="876"/>
      <c r="C62" s="876"/>
      <c r="D62" s="876"/>
      <c r="E62" s="876"/>
      <c r="F62" s="876"/>
      <c r="G62" s="876"/>
      <c r="H62" s="876"/>
    </row>
    <row r="63" spans="1:11" ht="19.350000000000001" customHeight="1">
      <c r="A63" s="876"/>
      <c r="B63" s="876"/>
      <c r="C63" s="876"/>
      <c r="D63" s="876"/>
      <c r="E63" s="876"/>
      <c r="F63" s="876"/>
      <c r="G63" s="876"/>
      <c r="H63" s="876"/>
    </row>
    <row r="64" spans="1:11" ht="14.85" customHeight="1">
      <c r="A64" s="321"/>
      <c r="B64" s="321"/>
      <c r="C64" s="321"/>
      <c r="D64" s="321"/>
      <c r="E64" s="321"/>
      <c r="F64" s="321"/>
      <c r="G64" s="321"/>
    </row>
    <row r="65" spans="1:7" ht="14.85" customHeight="1">
      <c r="A65" s="321"/>
      <c r="B65" s="321"/>
      <c r="C65" s="321"/>
      <c r="D65" s="321"/>
      <c r="E65" s="321"/>
      <c r="F65" s="321"/>
      <c r="G65" s="321"/>
    </row>
  </sheetData>
  <mergeCells count="2">
    <mergeCell ref="A60:H63"/>
    <mergeCell ref="A2:C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EE74-9887-4FEA-96B9-479B801257AC}">
  <sheetPr>
    <tabColor theme="3"/>
  </sheetPr>
  <dimension ref="A1"/>
  <sheetViews>
    <sheetView showGridLines="0" zoomScale="80" zoomScaleNormal="80" workbookViewId="0"/>
  </sheetViews>
  <sheetFormatPr defaultRowHeight="15"/>
  <cols>
    <col min="1" max="1" width="8.42578125" customWidth="1"/>
  </cols>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45730-A61D-462F-A871-29F1A73F05A5}">
  <sheetPr>
    <tabColor theme="5"/>
    <outlinePr summaryRight="0"/>
  </sheetPr>
  <dimension ref="A1:AE32"/>
  <sheetViews>
    <sheetView showGridLines="0" zoomScale="80" zoomScaleNormal="80" workbookViewId="0"/>
  </sheetViews>
  <sheetFormatPr defaultColWidth="13.42578125" defaultRowHeight="12.75"/>
  <cols>
    <col min="1" max="1" width="35.5703125" style="171" customWidth="1"/>
    <col min="2" max="3" width="16.42578125" style="171" customWidth="1"/>
    <col min="4" max="4" width="17.85546875" style="171" customWidth="1"/>
    <col min="5" max="10" width="16.42578125" style="171" customWidth="1"/>
    <col min="11" max="11" width="18.85546875" style="171" customWidth="1"/>
    <col min="12" max="14" width="16.42578125" style="171" customWidth="1"/>
    <col min="15" max="16384" width="13.42578125" style="171"/>
  </cols>
  <sheetData>
    <row r="1" spans="1:31" ht="39.75" customHeight="1">
      <c r="A1" s="105" t="s">
        <v>37</v>
      </c>
    </row>
    <row r="2" spans="1:31" ht="39.75" customHeight="1" thickBot="1">
      <c r="A2" s="172" t="s">
        <v>23</v>
      </c>
      <c r="B2" s="172"/>
      <c r="C2" s="172"/>
      <c r="D2" s="172"/>
      <c r="E2" s="172"/>
      <c r="F2" s="172"/>
      <c r="G2" s="172"/>
      <c r="H2" s="172"/>
      <c r="I2" s="172"/>
      <c r="J2" s="172"/>
      <c r="K2" s="172"/>
      <c r="L2" s="172"/>
      <c r="M2" s="172"/>
      <c r="N2" s="172"/>
    </row>
    <row r="4" spans="1:31" s="175" customFormat="1" ht="13.5" thickBot="1">
      <c r="A4" s="173" t="s">
        <v>491</v>
      </c>
      <c r="B4" s="174"/>
      <c r="E4" s="176"/>
      <c r="F4" s="177"/>
      <c r="H4" s="178"/>
      <c r="M4" s="171"/>
      <c r="N4" s="171"/>
      <c r="O4" s="171"/>
      <c r="P4" s="171"/>
      <c r="Q4" s="171"/>
      <c r="R4" s="171"/>
      <c r="S4" s="171"/>
      <c r="T4" s="171"/>
      <c r="U4" s="171"/>
      <c r="V4" s="171"/>
      <c r="W4" s="171"/>
      <c r="X4" s="171"/>
      <c r="Y4" s="171"/>
      <c r="Z4" s="171"/>
      <c r="AA4" s="171"/>
      <c r="AB4" s="171"/>
      <c r="AC4" s="171"/>
      <c r="AD4" s="171"/>
      <c r="AE4" s="171"/>
    </row>
    <row r="5" spans="1:31" s="183" customFormat="1" ht="57" customHeight="1" thickBot="1">
      <c r="A5" s="179"/>
      <c r="B5" s="179" t="s">
        <v>492</v>
      </c>
      <c r="C5" s="179" t="s">
        <v>493</v>
      </c>
      <c r="D5" s="179" t="s">
        <v>494</v>
      </c>
      <c r="E5" s="179" t="s">
        <v>495</v>
      </c>
      <c r="F5" s="180" t="s">
        <v>496</v>
      </c>
      <c r="G5" s="180" t="s">
        <v>497</v>
      </c>
      <c r="H5" s="181" t="s">
        <v>498</v>
      </c>
      <c r="I5" s="181" t="s">
        <v>499</v>
      </c>
      <c r="J5" s="180" t="s">
        <v>500</v>
      </c>
      <c r="K5" s="179" t="s">
        <v>501</v>
      </c>
      <c r="L5" s="179" t="s">
        <v>502</v>
      </c>
      <c r="M5" s="179" t="s">
        <v>503</v>
      </c>
      <c r="N5" s="182" t="s">
        <v>504</v>
      </c>
      <c r="O5" s="171"/>
      <c r="P5" s="171"/>
      <c r="Q5" s="171"/>
      <c r="R5" s="171"/>
      <c r="S5" s="171"/>
      <c r="T5" s="171"/>
      <c r="U5" s="171"/>
      <c r="V5" s="171"/>
      <c r="W5" s="171"/>
      <c r="X5" s="171"/>
      <c r="Y5" s="171"/>
      <c r="Z5" s="171"/>
      <c r="AA5" s="171"/>
      <c r="AB5" s="171"/>
      <c r="AC5" s="171"/>
      <c r="AD5" s="171"/>
      <c r="AE5" s="171"/>
    </row>
    <row r="6" spans="1:31" s="175" customFormat="1" ht="13.5" customHeight="1">
      <c r="A6" s="184" t="s">
        <v>505</v>
      </c>
      <c r="B6" s="185" t="s">
        <v>506</v>
      </c>
      <c r="C6" s="186">
        <v>1</v>
      </c>
      <c r="D6" s="185" t="s">
        <v>507</v>
      </c>
      <c r="E6" s="185" t="s">
        <v>77</v>
      </c>
      <c r="F6" s="185" t="s">
        <v>508</v>
      </c>
      <c r="G6" s="217">
        <v>9.1300000000000008</v>
      </c>
      <c r="H6" s="187">
        <f>AVERAGE('Vėjo ir Saulės duomenys'!H7:S7)*4</f>
        <v>23.061561666666666</v>
      </c>
      <c r="I6" s="188">
        <f t="shared" ref="I6:I12" si="0">H6/(G6*8760)*1000</f>
        <v>0.28834593250544727</v>
      </c>
      <c r="J6" s="185" t="s">
        <v>509</v>
      </c>
      <c r="K6" s="185" t="s">
        <v>510</v>
      </c>
      <c r="L6" s="190" t="s">
        <v>511</v>
      </c>
      <c r="M6" s="877">
        <f>SUM('Vėjo ir Saulės duomenys'!H23:K23)</f>
        <v>36.464394895219534</v>
      </c>
      <c r="N6" s="189"/>
      <c r="O6" s="171"/>
      <c r="P6" s="171"/>
      <c r="Q6" s="171"/>
      <c r="R6" s="171"/>
      <c r="S6" s="171"/>
      <c r="T6" s="171"/>
      <c r="U6" s="171"/>
      <c r="V6" s="171"/>
      <c r="W6" s="171"/>
      <c r="X6" s="171"/>
      <c r="Y6" s="171"/>
      <c r="Z6" s="171"/>
      <c r="AA6" s="171"/>
      <c r="AB6" s="171"/>
      <c r="AC6" s="171"/>
      <c r="AD6" s="171"/>
      <c r="AE6" s="171"/>
    </row>
    <row r="7" spans="1:31" s="175" customFormat="1" ht="13.5" customHeight="1">
      <c r="A7" s="184" t="s">
        <v>512</v>
      </c>
      <c r="B7" s="185" t="s">
        <v>506</v>
      </c>
      <c r="C7" s="378">
        <v>1</v>
      </c>
      <c r="D7" s="185" t="s">
        <v>507</v>
      </c>
      <c r="E7" s="185" t="s">
        <v>77</v>
      </c>
      <c r="F7" s="185">
        <v>2010</v>
      </c>
      <c r="G7" s="217">
        <v>10</v>
      </c>
      <c r="H7" s="187">
        <f>AVERAGE('Vėjo ir Saulės duomenys'!H8:S8)*4</f>
        <v>24.933104333333333</v>
      </c>
      <c r="I7" s="188">
        <f t="shared" si="0"/>
        <v>0.28462447869101981</v>
      </c>
      <c r="J7" s="185" t="s">
        <v>509</v>
      </c>
      <c r="K7" s="426" t="s">
        <v>513</v>
      </c>
      <c r="L7" s="190" t="s">
        <v>514</v>
      </c>
      <c r="M7" s="878"/>
      <c r="N7" s="189"/>
      <c r="O7" s="171"/>
      <c r="P7" s="171"/>
      <c r="Q7" s="171"/>
      <c r="R7" s="171"/>
      <c r="S7" s="171"/>
      <c r="T7" s="171"/>
      <c r="U7" s="171"/>
      <c r="V7" s="171"/>
      <c r="W7" s="171"/>
      <c r="X7" s="171"/>
      <c r="Y7" s="171"/>
      <c r="Z7" s="171"/>
      <c r="AA7" s="171"/>
      <c r="AB7" s="171"/>
      <c r="AC7" s="171"/>
      <c r="AD7" s="171"/>
      <c r="AE7" s="171"/>
    </row>
    <row r="8" spans="1:31" s="175" customFormat="1" ht="13.5" customHeight="1">
      <c r="A8" s="184" t="s">
        <v>515</v>
      </c>
      <c r="B8" s="185" t="s">
        <v>506</v>
      </c>
      <c r="C8" s="188">
        <v>1</v>
      </c>
      <c r="D8" s="185" t="s">
        <v>507</v>
      </c>
      <c r="E8" s="185" t="s">
        <v>77</v>
      </c>
      <c r="F8" s="185" t="s">
        <v>516</v>
      </c>
      <c r="G8" s="217">
        <v>14.9</v>
      </c>
      <c r="H8" s="187">
        <f>AVERAGE('Vėjo ir Saulės duomenys'!H9:S9)*4</f>
        <v>35.059127333333336</v>
      </c>
      <c r="I8" s="188">
        <f t="shared" si="0"/>
        <v>0.26860291849263995</v>
      </c>
      <c r="J8" s="185" t="s">
        <v>509</v>
      </c>
      <c r="K8" s="426" t="s">
        <v>513</v>
      </c>
      <c r="L8" s="190" t="s">
        <v>514</v>
      </c>
      <c r="M8" s="198">
        <f>SUM('Vėjo ir Saulės duomenys'!H24:K24)</f>
        <v>48.187919463087248</v>
      </c>
      <c r="N8" s="189"/>
      <c r="O8" s="171"/>
      <c r="P8" s="171"/>
      <c r="Q8" s="171"/>
      <c r="R8" s="171"/>
      <c r="S8" s="171"/>
      <c r="T8" s="171"/>
      <c r="U8" s="171"/>
      <c r="V8" s="171"/>
      <c r="W8" s="171"/>
      <c r="X8" s="171"/>
      <c r="Y8" s="171"/>
      <c r="Z8" s="171"/>
      <c r="AA8" s="171"/>
      <c r="AB8" s="171"/>
      <c r="AC8" s="171"/>
      <c r="AD8" s="171"/>
      <c r="AE8" s="171"/>
    </row>
    <row r="9" spans="1:31" s="175" customFormat="1" ht="27">
      <c r="A9" s="184" t="s">
        <v>517</v>
      </c>
      <c r="B9" s="185" t="s">
        <v>506</v>
      </c>
      <c r="C9" s="188">
        <v>1</v>
      </c>
      <c r="D9" s="185" t="s">
        <v>507</v>
      </c>
      <c r="E9" s="185" t="s">
        <v>311</v>
      </c>
      <c r="F9" s="185" t="s">
        <v>518</v>
      </c>
      <c r="G9" s="217">
        <v>18.3</v>
      </c>
      <c r="H9" s="187">
        <f>AVERAGE('Vėjo ir Saulės duomenys'!H10:S10)*4</f>
        <v>54.730960333333336</v>
      </c>
      <c r="I9" s="188">
        <f t="shared" si="0"/>
        <v>0.34141128535901727</v>
      </c>
      <c r="J9" s="231" t="s">
        <v>519</v>
      </c>
      <c r="K9" s="426" t="s">
        <v>520</v>
      </c>
      <c r="L9" s="499" t="s">
        <v>521</v>
      </c>
      <c r="M9" s="198">
        <f>SUM('Vėjo ir Saulės duomenys'!H25:K25)</f>
        <v>37.704918032786885</v>
      </c>
      <c r="N9" s="189"/>
      <c r="O9" s="171"/>
      <c r="P9" s="171"/>
      <c r="Q9" s="171"/>
      <c r="R9" s="171"/>
      <c r="S9" s="171"/>
      <c r="T9" s="171"/>
      <c r="U9" s="171"/>
      <c r="V9" s="171"/>
      <c r="W9" s="171"/>
      <c r="X9" s="171"/>
      <c r="Y9" s="171"/>
      <c r="Z9" s="171"/>
      <c r="AA9" s="171"/>
      <c r="AB9" s="171"/>
      <c r="AC9" s="171"/>
      <c r="AD9" s="171"/>
      <c r="AE9" s="171"/>
    </row>
    <row r="10" spans="1:31" s="191" customFormat="1" ht="13.5" customHeight="1">
      <c r="A10" s="184" t="s">
        <v>522</v>
      </c>
      <c r="B10" s="185" t="s">
        <v>506</v>
      </c>
      <c r="C10" s="188">
        <v>1</v>
      </c>
      <c r="D10" s="185" t="s">
        <v>507</v>
      </c>
      <c r="E10" s="185" t="s">
        <v>77</v>
      </c>
      <c r="F10" s="185" t="s">
        <v>523</v>
      </c>
      <c r="G10" s="217">
        <v>24</v>
      </c>
      <c r="H10" s="187">
        <f>AVERAGE('Vėjo ir Saulės duomenys'!H11:S11)*4</f>
        <v>76.130356666666657</v>
      </c>
      <c r="I10" s="188">
        <f t="shared" si="0"/>
        <v>0.3621116660324708</v>
      </c>
      <c r="J10" s="185" t="s">
        <v>509</v>
      </c>
      <c r="K10" s="426" t="s">
        <v>513</v>
      </c>
      <c r="L10" s="190" t="s">
        <v>514</v>
      </c>
      <c r="M10" s="198">
        <f>SUM('Vėjo ir Saulės duomenys'!H26:K26)</f>
        <v>36.541666666666671</v>
      </c>
      <c r="N10" s="189"/>
      <c r="O10" s="171"/>
      <c r="P10" s="171"/>
      <c r="Q10" s="171"/>
      <c r="R10" s="171"/>
      <c r="S10" s="171"/>
      <c r="T10" s="171"/>
      <c r="U10" s="171"/>
      <c r="V10" s="171"/>
      <c r="W10" s="171"/>
      <c r="X10" s="171"/>
      <c r="Y10" s="171"/>
      <c r="Z10" s="171"/>
      <c r="AA10" s="171"/>
      <c r="AB10" s="171"/>
      <c r="AC10" s="171"/>
      <c r="AD10" s="171"/>
      <c r="AE10" s="171"/>
    </row>
    <row r="11" spans="1:31" s="175" customFormat="1" ht="13.5" customHeight="1">
      <c r="A11" s="184" t="s">
        <v>524</v>
      </c>
      <c r="B11" s="185" t="s">
        <v>506</v>
      </c>
      <c r="C11" s="188">
        <v>1</v>
      </c>
      <c r="D11" s="185" t="s">
        <v>507</v>
      </c>
      <c r="E11" s="185" t="s">
        <v>120</v>
      </c>
      <c r="F11" s="185" t="s">
        <v>525</v>
      </c>
      <c r="G11" s="218">
        <v>93.9</v>
      </c>
      <c r="H11" s="198">
        <f>AVERAGE('Vėjo ir Saulės duomenys'!H12:L12)*4</f>
        <v>275.332156</v>
      </c>
      <c r="I11" s="447">
        <f t="shared" si="0"/>
        <v>0.33472429622497457</v>
      </c>
      <c r="J11" s="185" t="s">
        <v>526</v>
      </c>
      <c r="K11" s="426" t="s">
        <v>527</v>
      </c>
      <c r="L11" s="190" t="s">
        <v>528</v>
      </c>
      <c r="M11" s="187">
        <f>SUM('Vėjo ir Saulės duomenys'!H27:K27)</f>
        <v>30.766773162939302</v>
      </c>
      <c r="N11" s="187">
        <v>128</v>
      </c>
      <c r="O11" s="171"/>
      <c r="P11" s="171"/>
      <c r="Q11" s="171"/>
      <c r="R11" s="171"/>
      <c r="S11" s="171"/>
      <c r="T11" s="171"/>
      <c r="U11" s="171"/>
      <c r="V11" s="171"/>
      <c r="W11" s="171"/>
      <c r="X11" s="171"/>
      <c r="Y11" s="171"/>
      <c r="Z11" s="171"/>
      <c r="AA11" s="171"/>
      <c r="AB11" s="171"/>
      <c r="AC11" s="171"/>
      <c r="AD11" s="171"/>
      <c r="AE11" s="171"/>
    </row>
    <row r="12" spans="1:31" s="197" customFormat="1" ht="13.5" customHeight="1">
      <c r="A12" s="192" t="s">
        <v>529</v>
      </c>
      <c r="B12" s="193" t="s">
        <v>506</v>
      </c>
      <c r="C12" s="194"/>
      <c r="D12" s="193"/>
      <c r="E12" s="193"/>
      <c r="F12" s="193"/>
      <c r="G12" s="221">
        <f>SUM(G6:G11)</f>
        <v>170.23000000000002</v>
      </c>
      <c r="H12" s="195">
        <f>SUM(H6:H11)</f>
        <v>489.2472663333333</v>
      </c>
      <c r="I12" s="199">
        <f t="shared" si="0"/>
        <v>0.3280863805357439</v>
      </c>
      <c r="J12" s="193"/>
      <c r="K12" s="193"/>
      <c r="L12" s="193"/>
      <c r="M12" s="187"/>
      <c r="N12" s="195">
        <v>128</v>
      </c>
      <c r="O12" s="171"/>
      <c r="P12" s="171"/>
      <c r="Q12" s="171"/>
      <c r="R12" s="171"/>
      <c r="S12" s="171"/>
      <c r="T12" s="171"/>
      <c r="U12" s="171"/>
      <c r="V12" s="171"/>
      <c r="W12" s="171"/>
      <c r="X12" s="171"/>
      <c r="Y12" s="171"/>
      <c r="Z12" s="171"/>
      <c r="AA12" s="171"/>
      <c r="AB12" s="171"/>
      <c r="AC12" s="171"/>
      <c r="AD12" s="171"/>
      <c r="AE12" s="171"/>
    </row>
    <row r="13" spans="1:31" s="175" customFormat="1" ht="13.5" customHeight="1">
      <c r="A13" s="184" t="s">
        <v>530</v>
      </c>
      <c r="B13" s="185" t="s">
        <v>506</v>
      </c>
      <c r="C13" s="188">
        <v>1</v>
      </c>
      <c r="D13" s="185" t="s">
        <v>507</v>
      </c>
      <c r="E13" s="185" t="s">
        <v>77</v>
      </c>
      <c r="F13" s="185" t="s">
        <v>293</v>
      </c>
      <c r="G13" s="217">
        <v>63</v>
      </c>
      <c r="H13" s="198"/>
      <c r="I13" s="447"/>
      <c r="J13" s="185"/>
      <c r="K13" s="185"/>
      <c r="L13" s="185"/>
      <c r="M13" s="187" t="s">
        <v>531</v>
      </c>
      <c r="N13" s="189" t="s">
        <v>532</v>
      </c>
      <c r="O13" s="171"/>
      <c r="P13" s="171"/>
      <c r="Q13" s="171"/>
      <c r="R13" s="171"/>
      <c r="S13" s="171"/>
      <c r="T13" s="171"/>
      <c r="U13" s="171"/>
      <c r="V13" s="171"/>
      <c r="W13" s="171"/>
      <c r="X13" s="171"/>
      <c r="Y13" s="171"/>
      <c r="Z13" s="171"/>
      <c r="AA13" s="171"/>
      <c r="AB13" s="171"/>
      <c r="AC13" s="171"/>
      <c r="AD13" s="171"/>
      <c r="AE13" s="171"/>
    </row>
    <row r="14" spans="1:31" s="175" customFormat="1" ht="13.5" customHeight="1">
      <c r="A14" s="184" t="s">
        <v>533</v>
      </c>
      <c r="B14" s="185" t="s">
        <v>506</v>
      </c>
      <c r="C14" s="188">
        <v>1</v>
      </c>
      <c r="D14" s="185" t="s">
        <v>507</v>
      </c>
      <c r="E14" s="185" t="s">
        <v>120</v>
      </c>
      <c r="F14" s="185" t="s">
        <v>293</v>
      </c>
      <c r="G14" s="217">
        <v>50</v>
      </c>
      <c r="H14" s="198"/>
      <c r="I14" s="188"/>
      <c r="J14" s="185"/>
      <c r="K14" s="185"/>
      <c r="L14" s="185"/>
      <c r="M14" s="187"/>
      <c r="N14" s="187">
        <v>75</v>
      </c>
      <c r="O14" s="171"/>
      <c r="P14" s="171"/>
      <c r="Q14" s="171"/>
      <c r="R14" s="171"/>
      <c r="S14" s="171"/>
      <c r="T14" s="171"/>
      <c r="U14" s="171"/>
      <c r="V14" s="171"/>
      <c r="W14" s="171"/>
      <c r="X14" s="171"/>
      <c r="Y14" s="171"/>
      <c r="Z14" s="171"/>
      <c r="AA14" s="171"/>
      <c r="AB14" s="171"/>
      <c r="AC14" s="171"/>
      <c r="AD14" s="171"/>
      <c r="AE14" s="171"/>
    </row>
    <row r="15" spans="1:31" s="175" customFormat="1" ht="13.5" customHeight="1">
      <c r="A15" s="184" t="s">
        <v>534</v>
      </c>
      <c r="B15" s="185" t="s">
        <v>506</v>
      </c>
      <c r="C15" s="188">
        <v>1</v>
      </c>
      <c r="D15" s="185" t="s">
        <v>507</v>
      </c>
      <c r="E15" s="185" t="s">
        <v>120</v>
      </c>
      <c r="F15" s="185" t="s">
        <v>535</v>
      </c>
      <c r="G15" s="217">
        <v>137</v>
      </c>
      <c r="H15" s="198"/>
      <c r="I15" s="188"/>
      <c r="J15" s="185"/>
      <c r="K15" s="185"/>
      <c r="L15" s="185"/>
      <c r="M15" s="187"/>
      <c r="N15" s="187">
        <v>240</v>
      </c>
      <c r="O15" s="171"/>
      <c r="P15" s="171"/>
      <c r="Q15" s="171"/>
      <c r="R15" s="171"/>
      <c r="S15" s="171"/>
      <c r="T15" s="171"/>
      <c r="U15" s="171"/>
      <c r="V15" s="171"/>
      <c r="W15" s="171"/>
      <c r="X15" s="171"/>
      <c r="Y15" s="171"/>
      <c r="Z15" s="171"/>
      <c r="AA15" s="171"/>
      <c r="AB15" s="171"/>
      <c r="AC15" s="171"/>
      <c r="AD15" s="171"/>
      <c r="AE15" s="171"/>
    </row>
    <row r="16" spans="1:31" s="175" customFormat="1" ht="13.5" customHeight="1">
      <c r="A16" s="184" t="s">
        <v>536</v>
      </c>
      <c r="B16" s="185" t="s">
        <v>537</v>
      </c>
      <c r="C16" s="188">
        <v>1</v>
      </c>
      <c r="D16" s="185" t="s">
        <v>507</v>
      </c>
      <c r="E16" s="185" t="s">
        <v>120</v>
      </c>
      <c r="F16" s="185" t="s">
        <v>538</v>
      </c>
      <c r="G16" s="217">
        <v>40</v>
      </c>
      <c r="H16" s="198"/>
      <c r="I16" s="188"/>
      <c r="J16" s="185"/>
      <c r="K16" s="185"/>
      <c r="L16" s="185"/>
      <c r="M16" s="187"/>
      <c r="N16" s="187">
        <v>30</v>
      </c>
      <c r="O16" s="171"/>
      <c r="P16" s="171"/>
      <c r="Q16" s="171"/>
      <c r="R16" s="171"/>
      <c r="S16" s="171"/>
      <c r="T16" s="171"/>
      <c r="U16" s="171"/>
      <c r="V16" s="171"/>
      <c r="W16" s="171"/>
      <c r="X16" s="171"/>
      <c r="Y16" s="171"/>
      <c r="Z16" s="171"/>
      <c r="AA16" s="171"/>
      <c r="AB16" s="171"/>
      <c r="AC16" s="171"/>
      <c r="AD16" s="171"/>
      <c r="AE16" s="171"/>
    </row>
    <row r="17" spans="1:31" s="197" customFormat="1" ht="13.5" customHeight="1" collapsed="1">
      <c r="A17" s="192" t="s">
        <v>539</v>
      </c>
      <c r="B17" s="193" t="s">
        <v>506</v>
      </c>
      <c r="C17" s="194"/>
      <c r="D17" s="193"/>
      <c r="E17" s="193"/>
      <c r="F17" s="193"/>
      <c r="G17" s="221">
        <f>SUM(G13:G16)</f>
        <v>290</v>
      </c>
      <c r="H17" s="221"/>
      <c r="I17" s="199"/>
      <c r="J17" s="193"/>
      <c r="K17" s="193"/>
      <c r="L17" s="193"/>
      <c r="M17" s="187"/>
      <c r="N17" s="193" t="s">
        <v>540</v>
      </c>
      <c r="O17" s="171"/>
      <c r="P17" s="171"/>
      <c r="Q17" s="171"/>
      <c r="R17" s="171"/>
      <c r="S17" s="171"/>
      <c r="T17" s="171"/>
      <c r="U17" s="171"/>
      <c r="V17" s="171"/>
      <c r="W17" s="171"/>
      <c r="X17" s="171"/>
      <c r="Y17" s="171"/>
      <c r="Z17" s="171"/>
      <c r="AA17" s="171"/>
      <c r="AB17" s="171"/>
      <c r="AC17" s="171"/>
      <c r="AD17" s="171"/>
      <c r="AE17" s="171"/>
    </row>
    <row r="18" spans="1:31" ht="13.5" customHeight="1">
      <c r="A18" s="200" t="s">
        <v>541</v>
      </c>
    </row>
    <row r="19" spans="1:31" ht="13.5" customHeight="1">
      <c r="A19" s="200" t="s">
        <v>542</v>
      </c>
    </row>
    <row r="20" spans="1:31" ht="13.5" customHeight="1">
      <c r="A20" s="200" t="s">
        <v>543</v>
      </c>
    </row>
    <row r="21" spans="1:31" ht="13.5" customHeight="1">
      <c r="A21" s="200" t="s">
        <v>544</v>
      </c>
      <c r="L21" s="201"/>
      <c r="O21" s="202"/>
    </row>
    <row r="22" spans="1:31" ht="13.5" customHeight="1">
      <c r="A22" s="200" t="s">
        <v>545</v>
      </c>
      <c r="M22" s="201"/>
    </row>
    <row r="23" spans="1:31" ht="13.5" customHeight="1"/>
    <row r="24" spans="1:31" ht="13.5" customHeight="1"/>
    <row r="25" spans="1:31" ht="13.5" customHeight="1"/>
    <row r="26" spans="1:31" ht="13.5" customHeight="1"/>
    <row r="27" spans="1:31" ht="13.5" customHeight="1"/>
    <row r="28" spans="1:31" ht="13.5" customHeight="1"/>
    <row r="29" spans="1:31" ht="13.5" customHeight="1"/>
    <row r="30" spans="1:31" ht="13.5" customHeight="1"/>
    <row r="31" spans="1:31" ht="13.5" customHeight="1"/>
    <row r="32" spans="1:31" ht="13.5" customHeight="1"/>
  </sheetData>
  <mergeCells count="1">
    <mergeCell ref="M6:M7"/>
  </mergeCells>
  <phoneticPr fontId="79" type="noConversion"/>
  <conditionalFormatting sqref="D4">
    <cfRule type="expression" dxfId="1151" priority="124">
      <formula>K4=0</formula>
    </cfRule>
  </conditionalFormatting>
  <conditionalFormatting sqref="E4:F4">
    <cfRule type="expression" dxfId="1150" priority="123">
      <formula>K4=0</formula>
    </cfRule>
  </conditionalFormatting>
  <conditionalFormatting sqref="H8:H10 H12 L11">
    <cfRule type="expression" dxfId="1149" priority="121">
      <formula>#REF!=0</formula>
    </cfRule>
  </conditionalFormatting>
  <conditionalFormatting sqref="J8 F13 F11 J13 J11 H13 G8:G12">
    <cfRule type="expression" dxfId="1148" priority="120">
      <formula>#REF!=0</formula>
    </cfRule>
  </conditionalFormatting>
  <conditionalFormatting sqref="J10:J11">
    <cfRule type="expression" dxfId="1147" priority="117">
      <formula>#REF!=0</formula>
    </cfRule>
  </conditionalFormatting>
  <conditionalFormatting sqref="F8">
    <cfRule type="expression" dxfId="1146" priority="116">
      <formula>#REF!=0</formula>
    </cfRule>
  </conditionalFormatting>
  <conditionalFormatting sqref="F9">
    <cfRule type="expression" dxfId="1145" priority="115">
      <formula>#REF!=0</formula>
    </cfRule>
  </conditionalFormatting>
  <conditionalFormatting sqref="F10:F11">
    <cfRule type="expression" dxfId="1144" priority="114">
      <formula>#REF!=0</formula>
    </cfRule>
  </conditionalFormatting>
  <conditionalFormatting sqref="L12">
    <cfRule type="expression" dxfId="1143" priority="113">
      <formula>#REF!=0</formula>
    </cfRule>
  </conditionalFormatting>
  <conditionalFormatting sqref="J12:K12">
    <cfRule type="expression" dxfId="1142" priority="111">
      <formula>#REF!=0</formula>
    </cfRule>
  </conditionalFormatting>
  <conditionalFormatting sqref="F12">
    <cfRule type="expression" dxfId="1141" priority="110">
      <formula>#REF!=0</formula>
    </cfRule>
  </conditionalFormatting>
  <conditionalFormatting sqref="K13:L13">
    <cfRule type="expression" dxfId="1140" priority="107">
      <formula>#REF!=0</formula>
    </cfRule>
  </conditionalFormatting>
  <conditionalFormatting sqref="L17">
    <cfRule type="expression" dxfId="1139" priority="106">
      <formula>#REF!=0</formula>
    </cfRule>
  </conditionalFormatting>
  <conditionalFormatting sqref="J17:K17">
    <cfRule type="expression" dxfId="1138" priority="105">
      <formula>#REF!=0</formula>
    </cfRule>
  </conditionalFormatting>
  <conditionalFormatting sqref="F17">
    <cfRule type="expression" dxfId="1137" priority="104">
      <formula>#REF!=0</formula>
    </cfRule>
  </conditionalFormatting>
  <conditionalFormatting sqref="D17">
    <cfRule type="expression" dxfId="1136" priority="103">
      <formula>P17=0</formula>
    </cfRule>
  </conditionalFormatting>
  <conditionalFormatting sqref="N6:N10 D13 D8:D11">
    <cfRule type="expression" dxfId="1135" priority="101">
      <formula>V6=0</formula>
    </cfRule>
  </conditionalFormatting>
  <conditionalFormatting sqref="N6:N10">
    <cfRule type="expression" dxfId="1134" priority="102">
      <formula>AD6=0</formula>
    </cfRule>
  </conditionalFormatting>
  <conditionalFormatting sqref="L11">
    <cfRule type="expression" dxfId="1133" priority="99">
      <formula>#REF!=0</formula>
    </cfRule>
  </conditionalFormatting>
  <conditionalFormatting sqref="C12 C17">
    <cfRule type="expression" dxfId="1132" priority="125">
      <formula>N12=0</formula>
    </cfRule>
  </conditionalFormatting>
  <conditionalFormatting sqref="N11">
    <cfRule type="expression" dxfId="1131" priority="88">
      <formula>#REF!=0</formula>
    </cfRule>
  </conditionalFormatting>
  <conditionalFormatting sqref="D12">
    <cfRule type="expression" dxfId="1130" priority="86">
      <formula>V12=0</formula>
    </cfRule>
  </conditionalFormatting>
  <conditionalFormatting sqref="G17:H17">
    <cfRule type="expression" dxfId="1129" priority="84">
      <formula>#REF!=0</formula>
    </cfRule>
  </conditionalFormatting>
  <conditionalFormatting sqref="G13">
    <cfRule type="expression" dxfId="1128" priority="83">
      <formula>#REF!=0</formula>
    </cfRule>
  </conditionalFormatting>
  <conditionalFormatting sqref="N12">
    <cfRule type="expression" dxfId="1127" priority="81">
      <formula>#REF!=0</formula>
    </cfRule>
  </conditionalFormatting>
  <conditionalFormatting sqref="H11">
    <cfRule type="expression" dxfId="1126" priority="80">
      <formula>#REF!=0</formula>
    </cfRule>
  </conditionalFormatting>
  <conditionalFormatting sqref="D6:D7">
    <cfRule type="expression" dxfId="1125" priority="44">
      <formula>P6=0</formula>
    </cfRule>
  </conditionalFormatting>
  <conditionalFormatting sqref="M6 M8:M10">
    <cfRule type="expression" dxfId="1124" priority="38">
      <formula>#REF!=0</formula>
    </cfRule>
  </conditionalFormatting>
  <conditionalFormatting sqref="M11">
    <cfRule type="expression" dxfId="1123" priority="37">
      <formula>#REF!=0</formula>
    </cfRule>
  </conditionalFormatting>
  <conditionalFormatting sqref="M12:M13 M17">
    <cfRule type="expression" dxfId="1122" priority="36">
      <formula>#REF!=0</formula>
    </cfRule>
  </conditionalFormatting>
  <conditionalFormatting sqref="G6:G7">
    <cfRule type="expression" dxfId="1121" priority="34">
      <formula>#REF!=0</formula>
    </cfRule>
  </conditionalFormatting>
  <conditionalFormatting sqref="F6:F7">
    <cfRule type="expression" dxfId="1120" priority="33">
      <formula>#REF!=0</formula>
    </cfRule>
  </conditionalFormatting>
  <conditionalFormatting sqref="H6:H7">
    <cfRule type="expression" dxfId="1119" priority="32">
      <formula>#REF!=0</formula>
    </cfRule>
  </conditionalFormatting>
  <conditionalFormatting sqref="L6:L7">
    <cfRule type="expression" dxfId="1118" priority="31">
      <formula>#REF!=0</formula>
    </cfRule>
  </conditionalFormatting>
  <conditionalFormatting sqref="J6:J7">
    <cfRule type="expression" dxfId="1117" priority="28">
      <formula>#REF!=0</formula>
    </cfRule>
  </conditionalFormatting>
  <conditionalFormatting sqref="K6:K8">
    <cfRule type="expression" dxfId="1116" priority="27">
      <formula>#REF!=0</formula>
    </cfRule>
  </conditionalFormatting>
  <conditionalFormatting sqref="K11">
    <cfRule type="expression" dxfId="1115" priority="24">
      <formula>#REF!=0</formula>
    </cfRule>
  </conditionalFormatting>
  <conditionalFormatting sqref="K11">
    <cfRule type="expression" dxfId="1114" priority="23">
      <formula>#REF!=0</formula>
    </cfRule>
  </conditionalFormatting>
  <conditionalFormatting sqref="K10">
    <cfRule type="expression" dxfId="1113" priority="21">
      <formula>#REF!=0</formula>
    </cfRule>
  </conditionalFormatting>
  <conditionalFormatting sqref="L8">
    <cfRule type="expression" dxfId="1112" priority="20">
      <formula>#REF!=0</formula>
    </cfRule>
  </conditionalFormatting>
  <conditionalFormatting sqref="L10">
    <cfRule type="expression" dxfId="1111" priority="19">
      <formula>#REF!=0</formula>
    </cfRule>
  </conditionalFormatting>
  <conditionalFormatting sqref="F14:F16 J14:J16 H14:H16">
    <cfRule type="expression" dxfId="1110" priority="16">
      <formula>#REF!=0</formula>
    </cfRule>
  </conditionalFormatting>
  <conditionalFormatting sqref="K14:L16">
    <cfRule type="expression" dxfId="1109" priority="15">
      <formula>#REF!=0</formula>
    </cfRule>
  </conditionalFormatting>
  <conditionalFormatting sqref="D14:D16">
    <cfRule type="expression" dxfId="1108" priority="14">
      <formula>V14=0</formula>
    </cfRule>
  </conditionalFormatting>
  <conditionalFormatting sqref="G14:G16">
    <cfRule type="expression" dxfId="1107" priority="11">
      <formula>#REF!=0</formula>
    </cfRule>
  </conditionalFormatting>
  <conditionalFormatting sqref="M14:M16">
    <cfRule type="expression" dxfId="1106" priority="10">
      <formula>#REF!=0</formula>
    </cfRule>
  </conditionalFormatting>
  <conditionalFormatting sqref="J9">
    <cfRule type="expression" dxfId="1105" priority="7">
      <formula>#REF!=0</formula>
    </cfRule>
  </conditionalFormatting>
  <conditionalFormatting sqref="K9">
    <cfRule type="expression" dxfId="1104" priority="6">
      <formula>#REF!=0</formula>
    </cfRule>
  </conditionalFormatting>
  <conditionalFormatting sqref="L9">
    <cfRule type="expression" dxfId="1103" priority="5">
      <formula>#REF!=0</formula>
    </cfRule>
  </conditionalFormatting>
  <conditionalFormatting sqref="N13">
    <cfRule type="expression" dxfId="1102" priority="3">
      <formula>AF13=0</formula>
    </cfRule>
  </conditionalFormatting>
  <conditionalFormatting sqref="N13">
    <cfRule type="expression" dxfId="1101" priority="4">
      <formula>AD13=0</formula>
    </cfRule>
  </conditionalFormatting>
  <conditionalFormatting sqref="N17">
    <cfRule type="expression" dxfId="1100" priority="2">
      <formula>#REF!=0</formula>
    </cfRule>
  </conditionalFormatting>
  <conditionalFormatting sqref="N14:N16">
    <cfRule type="expression" dxfId="1099" priority="1">
      <formula>#REF!=0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F7479-35A7-4D5A-ACE0-348C1A758462}">
  <sheetPr>
    <tabColor theme="5"/>
    <outlinePr summaryBelow="0"/>
  </sheetPr>
  <dimension ref="A1:S11"/>
  <sheetViews>
    <sheetView showGridLines="0" zoomScale="80" zoomScaleNormal="80" workbookViewId="0"/>
  </sheetViews>
  <sheetFormatPr defaultColWidth="13.42578125" defaultRowHeight="12.75"/>
  <cols>
    <col min="1" max="1" width="35.5703125" style="171" customWidth="1"/>
    <col min="2" max="13" width="16.42578125" style="171" customWidth="1"/>
    <col min="14" max="16384" width="13.42578125" style="171"/>
  </cols>
  <sheetData>
    <row r="1" spans="1:19" ht="39.75" customHeight="1">
      <c r="A1" s="105" t="s">
        <v>37</v>
      </c>
    </row>
    <row r="2" spans="1:19" ht="39.75" customHeight="1" thickBot="1">
      <c r="A2" s="172" t="s">
        <v>24</v>
      </c>
      <c r="B2" s="172"/>
      <c r="C2" s="172"/>
      <c r="D2" s="172"/>
      <c r="E2" s="172"/>
      <c r="F2" s="172"/>
      <c r="G2" s="172"/>
      <c r="H2" s="172"/>
      <c r="I2" s="172"/>
      <c r="J2" s="172"/>
      <c r="K2" s="172"/>
      <c r="L2" s="172"/>
      <c r="M2" s="172"/>
    </row>
    <row r="3" spans="1:19" ht="15" customHeight="1">
      <c r="A3" s="16"/>
      <c r="B3" s="16"/>
      <c r="C3" s="16"/>
      <c r="D3" s="16"/>
      <c r="E3" s="16"/>
      <c r="F3" s="16"/>
      <c r="G3" s="16"/>
      <c r="H3" s="16"/>
      <c r="I3" s="178"/>
      <c r="J3" s="16"/>
      <c r="K3" s="16"/>
      <c r="L3" s="16"/>
      <c r="M3" s="16"/>
    </row>
    <row r="4" spans="1:19" s="175" customFormat="1" ht="13.5" customHeight="1">
      <c r="A4" s="203" t="s">
        <v>546</v>
      </c>
      <c r="B4" s="205"/>
      <c r="C4" s="205"/>
      <c r="D4" s="205"/>
      <c r="E4" s="205"/>
      <c r="F4" s="205"/>
      <c r="G4" s="205"/>
      <c r="H4" s="204"/>
      <c r="I4" s="206" t="s">
        <v>547</v>
      </c>
      <c r="J4" s="206"/>
      <c r="K4" s="207" t="s">
        <v>548</v>
      </c>
      <c r="L4" s="208"/>
      <c r="M4" s="208"/>
      <c r="N4" s="209"/>
    </row>
    <row r="5" spans="1:19" s="183" customFormat="1" ht="71.099999999999994" customHeight="1" thickBot="1">
      <c r="A5" s="210"/>
      <c r="B5" s="211" t="s">
        <v>492</v>
      </c>
      <c r="C5" s="211" t="s">
        <v>493</v>
      </c>
      <c r="D5" s="211" t="s">
        <v>494</v>
      </c>
      <c r="E5" s="211" t="s">
        <v>495</v>
      </c>
      <c r="F5" s="211" t="s">
        <v>496</v>
      </c>
      <c r="G5" s="211" t="s">
        <v>549</v>
      </c>
      <c r="H5" s="211" t="s">
        <v>550</v>
      </c>
      <c r="I5" s="212" t="s">
        <v>551</v>
      </c>
      <c r="J5" s="213" t="s">
        <v>552</v>
      </c>
      <c r="K5" s="212" t="s">
        <v>553</v>
      </c>
      <c r="L5" s="215" t="s">
        <v>554</v>
      </c>
      <c r="M5" s="215" t="s">
        <v>555</v>
      </c>
      <c r="N5" s="202"/>
      <c r="O5" s="175"/>
    </row>
    <row r="6" spans="1:19" s="175" customFormat="1" ht="13.5" customHeight="1">
      <c r="A6" s="184" t="s">
        <v>240</v>
      </c>
      <c r="B6" s="185" t="s">
        <v>556</v>
      </c>
      <c r="C6" s="188">
        <v>1</v>
      </c>
      <c r="D6" s="185" t="s">
        <v>507</v>
      </c>
      <c r="E6" s="185" t="s">
        <v>77</v>
      </c>
      <c r="F6" s="185" t="s">
        <v>557</v>
      </c>
      <c r="G6" s="185"/>
      <c r="H6" s="216">
        <v>900</v>
      </c>
      <c r="I6" s="219">
        <f>+AVERAGE('Hidro duomenys'!H8:K8)*4</f>
        <v>457.44504999999998</v>
      </c>
      <c r="J6" s="188">
        <f>I6/(H6*8760)*1000</f>
        <v>5.8021949518011158E-2</v>
      </c>
      <c r="K6" s="185">
        <v>16.5</v>
      </c>
      <c r="L6" s="360">
        <v>4.0300000000000002E-2</v>
      </c>
      <c r="M6" s="185">
        <v>1.4</v>
      </c>
      <c r="N6" s="209"/>
      <c r="O6" s="171"/>
    </row>
    <row r="7" spans="1:19" ht="13.5" customHeight="1">
      <c r="A7" s="184" t="s">
        <v>558</v>
      </c>
      <c r="B7" s="185" t="s">
        <v>559</v>
      </c>
      <c r="C7" s="188">
        <v>1</v>
      </c>
      <c r="D7" s="185" t="s">
        <v>507</v>
      </c>
      <c r="E7" s="185" t="s">
        <v>77</v>
      </c>
      <c r="F7" s="185" t="s">
        <v>560</v>
      </c>
      <c r="G7" s="185" t="s">
        <v>561</v>
      </c>
      <c r="H7" s="219">
        <v>100.8</v>
      </c>
      <c r="I7" s="219">
        <f>+AVERAGE('Hidro duomenys'!H9:K9)*4</f>
        <v>321.63980000000004</v>
      </c>
      <c r="J7" s="188">
        <f>I7/(H7*8760)*1000</f>
        <v>0.36425468398927308</v>
      </c>
      <c r="K7" s="220"/>
      <c r="L7" s="220"/>
      <c r="M7" s="220"/>
    </row>
    <row r="8" spans="1:19" s="197" customFormat="1" ht="13.5" customHeight="1">
      <c r="A8" s="192" t="s">
        <v>91</v>
      </c>
      <c r="B8" s="193" t="s">
        <v>559</v>
      </c>
      <c r="C8" s="194"/>
      <c r="D8" s="193"/>
      <c r="E8" s="193"/>
      <c r="F8" s="193"/>
      <c r="G8" s="193"/>
      <c r="H8" s="331">
        <f>SUM(H6:H7)</f>
        <v>1000.8</v>
      </c>
      <c r="I8" s="390">
        <f>SUM(I6:I7)</f>
        <v>779.08484999999996</v>
      </c>
      <c r="J8" s="391">
        <f>(I6*J6+I7*J7)/I8</f>
        <v>0.18444801911593728</v>
      </c>
      <c r="K8" s="221">
        <f>SUM(K6:K7)</f>
        <v>16.5</v>
      </c>
      <c r="L8" s="222"/>
      <c r="M8" s="221">
        <f>SUM(M6:M7)</f>
        <v>1.4</v>
      </c>
      <c r="N8" s="223"/>
    </row>
    <row r="9" spans="1:19" ht="13.5" customHeight="1">
      <c r="A9" s="200" t="s">
        <v>562</v>
      </c>
    </row>
    <row r="10" spans="1:19" s="175" customFormat="1" ht="13.5" customHeight="1">
      <c r="A10" s="200" t="s">
        <v>563</v>
      </c>
      <c r="B10" s="224"/>
      <c r="C10" s="209"/>
      <c r="D10" s="209"/>
      <c r="E10" s="209"/>
      <c r="F10" s="209"/>
      <c r="G10" s="209"/>
      <c r="H10" s="225"/>
      <c r="I10" s="225"/>
      <c r="J10" s="209"/>
      <c r="K10" s="209"/>
      <c r="L10" s="209"/>
      <c r="M10" s="209"/>
      <c r="N10" s="209"/>
      <c r="O10" s="171"/>
      <c r="P10" s="171"/>
      <c r="Q10" s="171"/>
      <c r="R10" s="171"/>
      <c r="S10" s="171"/>
    </row>
    <row r="11" spans="1:19" s="175" customFormat="1" ht="13.5" customHeight="1">
      <c r="A11" s="171"/>
      <c r="B11" s="171"/>
      <c r="C11" s="171"/>
      <c r="D11" s="171"/>
      <c r="E11" s="171"/>
      <c r="F11" s="171"/>
      <c r="G11" s="171"/>
      <c r="H11" s="171"/>
      <c r="I11" s="171"/>
      <c r="J11" s="171"/>
      <c r="K11" s="171"/>
      <c r="L11" s="171"/>
      <c r="M11" s="171"/>
      <c r="N11" s="209"/>
      <c r="O11" s="171"/>
      <c r="P11" s="171"/>
      <c r="Q11" s="171"/>
      <c r="R11" s="171"/>
      <c r="S11" s="171"/>
    </row>
  </sheetData>
  <conditionalFormatting sqref="B4:G4">
    <cfRule type="expression" dxfId="1098" priority="27">
      <formula>#REF!=0</formula>
    </cfRule>
  </conditionalFormatting>
  <conditionalFormatting sqref="G6:G7">
    <cfRule type="expression" dxfId="1097" priority="25">
      <formula>#REF!=0</formula>
    </cfRule>
  </conditionalFormatting>
  <conditionalFormatting sqref="G8">
    <cfRule type="expression" dxfId="1096" priority="24">
      <formula>#REF!=0</formula>
    </cfRule>
  </conditionalFormatting>
  <conditionalFormatting sqref="F6">
    <cfRule type="expression" dxfId="1095" priority="22">
      <formula>#REF!=0</formula>
    </cfRule>
  </conditionalFormatting>
  <conditionalFormatting sqref="L8">
    <cfRule type="expression" dxfId="1094" priority="21">
      <formula>T8=0</formula>
    </cfRule>
  </conditionalFormatting>
  <conditionalFormatting sqref="D6:D8">
    <cfRule type="expression" dxfId="1093" priority="28">
      <formula>#REF!=0</formula>
    </cfRule>
  </conditionalFormatting>
  <conditionalFormatting sqref="I8">
    <cfRule type="expression" dxfId="1092" priority="4">
      <formula>#REF!=0</formula>
    </cfRule>
  </conditionalFormatting>
  <conditionalFormatting sqref="I8">
    <cfRule type="expression" dxfId="1091" priority="5">
      <formula>#REF!=0</formula>
    </cfRule>
  </conditionalFormatting>
  <conditionalFormatting sqref="J8">
    <cfRule type="expression" dxfId="1090" priority="2">
      <formula>#REF!=0</formula>
    </cfRule>
  </conditionalFormatting>
  <conditionalFormatting sqref="J8">
    <cfRule type="expression" dxfId="1089" priority="3">
      <formula>#REF!=0</formula>
    </cfRule>
  </conditionalFormatting>
  <conditionalFormatting sqref="C8">
    <cfRule type="expression" dxfId="1088" priority="950">
      <formula>#REF!=0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561D2-5358-4BE2-AB68-495D1663FA7F}">
  <sheetPr>
    <tabColor theme="5"/>
    <outlinePr summaryBelow="0"/>
  </sheetPr>
  <dimension ref="A1:X28"/>
  <sheetViews>
    <sheetView showGridLines="0" zoomScale="80" zoomScaleNormal="80" workbookViewId="0"/>
  </sheetViews>
  <sheetFormatPr defaultColWidth="9.42578125" defaultRowHeight="12.75"/>
  <cols>
    <col min="1" max="1" width="35.5703125" style="171" customWidth="1"/>
    <col min="2" max="2" width="19.42578125" style="171" customWidth="1"/>
    <col min="3" max="3" width="16.42578125" style="171" customWidth="1"/>
    <col min="4" max="4" width="17.140625" style="171" customWidth="1"/>
    <col min="5" max="14" width="16.42578125" style="171" customWidth="1"/>
    <col min="15" max="43" width="13.42578125" style="171" customWidth="1"/>
    <col min="44" max="16384" width="9.42578125" style="171"/>
  </cols>
  <sheetData>
    <row r="1" spans="1:24" ht="39.75" customHeight="1">
      <c r="A1" s="105" t="s">
        <v>37</v>
      </c>
    </row>
    <row r="2" spans="1:24" ht="39.75" customHeight="1" thickBot="1">
      <c r="A2" s="172" t="s">
        <v>564</v>
      </c>
      <c r="B2" s="172"/>
      <c r="C2" s="172"/>
      <c r="D2" s="172"/>
      <c r="E2" s="172"/>
      <c r="F2" s="172"/>
      <c r="G2" s="172"/>
      <c r="H2" s="172"/>
      <c r="I2" s="172"/>
      <c r="J2" s="172"/>
      <c r="K2" s="172"/>
      <c r="L2" s="172"/>
      <c r="M2" s="172"/>
      <c r="N2" s="172"/>
      <c r="O2" s="226"/>
      <c r="P2" s="226"/>
      <c r="Q2" s="226"/>
      <c r="R2" s="226"/>
    </row>
    <row r="3" spans="1:24" ht="13.5" customHeight="1">
      <c r="A3" s="16"/>
      <c r="B3" s="16"/>
      <c r="C3" s="16"/>
      <c r="D3" s="16"/>
      <c r="E3" s="16"/>
      <c r="F3" s="16"/>
      <c r="G3" s="16"/>
      <c r="H3" s="16"/>
      <c r="I3" s="16"/>
      <c r="J3" s="16"/>
      <c r="K3" s="16"/>
      <c r="L3" s="16"/>
      <c r="M3" s="16"/>
      <c r="N3" s="16"/>
      <c r="O3" s="226"/>
      <c r="P3" s="226"/>
      <c r="Q3" s="226"/>
      <c r="R3" s="226"/>
    </row>
    <row r="4" spans="1:24" s="175" customFormat="1" ht="13.5" thickBot="1">
      <c r="A4" s="173" t="s">
        <v>491</v>
      </c>
      <c r="B4" s="174"/>
      <c r="E4" s="176"/>
      <c r="F4" s="177"/>
      <c r="N4" s="209"/>
      <c r="O4" s="227"/>
      <c r="P4" s="209"/>
      <c r="Q4" s="209"/>
      <c r="R4" s="209"/>
      <c r="S4" s="209"/>
      <c r="T4" s="209"/>
      <c r="U4" s="209"/>
      <c r="V4" s="209"/>
      <c r="W4" s="209"/>
    </row>
    <row r="5" spans="1:24" s="183" customFormat="1" ht="40.5" thickBot="1">
      <c r="A5" s="179"/>
      <c r="B5" s="179" t="s">
        <v>492</v>
      </c>
      <c r="C5" s="179" t="s">
        <v>493</v>
      </c>
      <c r="D5" s="179" t="s">
        <v>494</v>
      </c>
      <c r="E5" s="179" t="s">
        <v>495</v>
      </c>
      <c r="F5" s="180" t="s">
        <v>496</v>
      </c>
      <c r="G5" s="180" t="s">
        <v>550</v>
      </c>
      <c r="H5" s="180" t="s">
        <v>565</v>
      </c>
      <c r="I5" s="180" t="s">
        <v>566</v>
      </c>
      <c r="J5" s="180" t="s">
        <v>567</v>
      </c>
      <c r="K5" s="179" t="s">
        <v>568</v>
      </c>
      <c r="L5" s="179" t="s">
        <v>569</v>
      </c>
      <c r="M5" s="180" t="s">
        <v>570</v>
      </c>
      <c r="N5" s="182" t="s">
        <v>504</v>
      </c>
      <c r="O5" s="202"/>
      <c r="P5" s="209"/>
      <c r="Q5" s="202"/>
      <c r="R5" s="202"/>
      <c r="S5" s="202"/>
      <c r="T5" s="202"/>
      <c r="U5" s="202"/>
      <c r="V5" s="202"/>
      <c r="W5" s="202"/>
    </row>
    <row r="6" spans="1:24">
      <c r="A6" s="184" t="s">
        <v>571</v>
      </c>
      <c r="B6" s="185" t="s">
        <v>572</v>
      </c>
      <c r="C6" s="188">
        <v>0.51</v>
      </c>
      <c r="D6" s="185" t="s">
        <v>507</v>
      </c>
      <c r="E6" s="185" t="s">
        <v>77</v>
      </c>
      <c r="F6" s="185" t="s">
        <v>573</v>
      </c>
      <c r="G6" s="216">
        <v>24</v>
      </c>
      <c r="H6" s="216">
        <v>70</v>
      </c>
      <c r="I6" s="219">
        <f>AVERAGE('Atliekų ir Biomasės duomenys'!H7:Q7)*4</f>
        <v>152.26334439999999</v>
      </c>
      <c r="J6" s="232">
        <f>AVERAGE('Atliekų ir Biomasės duomenys'!H12:R12)*4</f>
        <v>382.89066847916365</v>
      </c>
      <c r="K6" s="232">
        <f>AVERAGE('Atliekų ir Biomasės duomenys'!H16:R16)*4</f>
        <v>193.75406545454544</v>
      </c>
      <c r="L6" s="228"/>
      <c r="M6" s="233">
        <f>AVERAGE('Atliekų ir Biomasės duomenys'!H20:Q20)*4</f>
        <v>17.803999999999995</v>
      </c>
      <c r="N6" s="229"/>
    </row>
    <row r="7" spans="1:24">
      <c r="A7" s="184" t="s">
        <v>574</v>
      </c>
      <c r="B7" s="185" t="s">
        <v>572</v>
      </c>
      <c r="C7" s="230">
        <v>1</v>
      </c>
      <c r="D7" s="185" t="s">
        <v>507</v>
      </c>
      <c r="E7" s="185" t="s">
        <v>77</v>
      </c>
      <c r="F7" s="231" t="s">
        <v>575</v>
      </c>
      <c r="G7" s="216">
        <v>19</v>
      </c>
      <c r="H7" s="216">
        <v>60</v>
      </c>
      <c r="I7" s="219">
        <f>AVERAGE('Atliekų ir Biomasės duomenys'!H8:N8)*4</f>
        <v>104.65407599999999</v>
      </c>
      <c r="J7" s="232">
        <f>AVERAGE('Atliekų ir Biomasės duomenys'!H13:O13)*4</f>
        <v>358.15388624999997</v>
      </c>
      <c r="K7" s="232">
        <f>AVERAGE('Atliekų ir Biomasės duomenys'!H17:O17)*4</f>
        <v>160.04836499999999</v>
      </c>
      <c r="L7" s="228"/>
      <c r="M7" s="233">
        <f>AVERAGE('Atliekų ir Biomasės duomenys'!H21:N21)*4</f>
        <v>15.876571428571433</v>
      </c>
      <c r="N7" s="234"/>
      <c r="O7" s="202"/>
      <c r="Q7" s="202"/>
      <c r="R7" s="202"/>
      <c r="S7" s="202"/>
      <c r="T7" s="202"/>
      <c r="U7" s="202"/>
      <c r="V7" s="202"/>
      <c r="W7" s="202"/>
      <c r="X7" s="202"/>
    </row>
    <row r="8" spans="1:24" ht="13.5" customHeight="1">
      <c r="A8" s="184" t="s">
        <v>576</v>
      </c>
      <c r="B8" s="185" t="s">
        <v>577</v>
      </c>
      <c r="C8" s="188">
        <v>1</v>
      </c>
      <c r="D8" s="185" t="s">
        <v>507</v>
      </c>
      <c r="E8" s="185" t="s">
        <v>77</v>
      </c>
      <c r="F8" s="185" t="s">
        <v>578</v>
      </c>
      <c r="G8" s="216"/>
      <c r="H8" s="216">
        <v>40</v>
      </c>
      <c r="I8" s="395"/>
      <c r="J8" s="232">
        <f>AVERAGE('Atliekų ir Biomasės duomenys'!H11:W11)*4</f>
        <v>86.067851363483541</v>
      </c>
      <c r="K8" s="232"/>
      <c r="L8" s="228"/>
      <c r="M8" s="233" t="s">
        <v>51</v>
      </c>
      <c r="N8" s="229"/>
    </row>
    <row r="9" spans="1:24" s="197" customFormat="1" ht="13.5" customHeight="1">
      <c r="A9" s="192" t="s">
        <v>579</v>
      </c>
      <c r="B9" s="193" t="s">
        <v>580</v>
      </c>
      <c r="C9" s="194"/>
      <c r="D9" s="193"/>
      <c r="E9" s="193"/>
      <c r="F9" s="193"/>
      <c r="G9" s="235">
        <f t="shared" ref="G9:H9" si="0">SUM(G6:G8)</f>
        <v>43</v>
      </c>
      <c r="H9" s="235">
        <f t="shared" si="0"/>
        <v>170</v>
      </c>
      <c r="I9" s="237">
        <f t="shared" ref="I9" si="1">SUM(I6:I8)</f>
        <v>256.91742039999997</v>
      </c>
      <c r="J9" s="237">
        <f>SUM(J6:J8)</f>
        <v>827.11240609264712</v>
      </c>
      <c r="K9" s="237">
        <f>SUM(K6:K8)</f>
        <v>353.8024304545454</v>
      </c>
      <c r="L9" s="238"/>
      <c r="M9" s="239"/>
      <c r="N9" s="229"/>
      <c r="O9" s="240"/>
      <c r="P9" s="223"/>
      <c r="Q9" s="223"/>
      <c r="R9" s="223"/>
      <c r="S9" s="223"/>
      <c r="T9" s="223"/>
      <c r="U9" s="223"/>
      <c r="V9" s="223"/>
      <c r="W9" s="223"/>
    </row>
    <row r="10" spans="1:24" ht="13.5" customHeight="1">
      <c r="A10" s="184" t="s">
        <v>581</v>
      </c>
      <c r="B10" s="185" t="s">
        <v>577</v>
      </c>
      <c r="C10" s="188">
        <v>1</v>
      </c>
      <c r="D10" s="185" t="s">
        <v>507</v>
      </c>
      <c r="E10" s="185" t="s">
        <v>77</v>
      </c>
      <c r="F10" s="231" t="s">
        <v>582</v>
      </c>
      <c r="G10" s="216">
        <v>73</v>
      </c>
      <c r="H10" s="216">
        <v>169</v>
      </c>
      <c r="I10" s="232">
        <v>320</v>
      </c>
      <c r="J10" s="232">
        <v>760</v>
      </c>
      <c r="K10" s="232"/>
      <c r="L10" s="228">
        <v>1050</v>
      </c>
      <c r="M10" s="233">
        <v>9</v>
      </c>
      <c r="N10" s="241">
        <v>270</v>
      </c>
    </row>
    <row r="11" spans="1:24" s="197" customFormat="1" ht="13.5" customHeight="1">
      <c r="A11" s="192" t="s">
        <v>583</v>
      </c>
      <c r="B11" s="193" t="s">
        <v>580</v>
      </c>
      <c r="C11" s="194"/>
      <c r="D11" s="193"/>
      <c r="E11" s="193"/>
      <c r="F11" s="193"/>
      <c r="G11" s="235">
        <f t="shared" ref="G11:L11" si="2">SUM(G10:G10)</f>
        <v>73</v>
      </c>
      <c r="H11" s="235">
        <f t="shared" si="2"/>
        <v>169</v>
      </c>
      <c r="I11" s="237">
        <f t="shared" ref="I11:K11" si="3">SUM(I10:I10)</f>
        <v>320</v>
      </c>
      <c r="J11" s="237">
        <f t="shared" si="3"/>
        <v>760</v>
      </c>
      <c r="K11" s="237">
        <f t="shared" si="3"/>
        <v>0</v>
      </c>
      <c r="L11" s="236">
        <f t="shared" si="2"/>
        <v>1050</v>
      </c>
      <c r="M11" s="239"/>
      <c r="N11" s="236">
        <f>SUM(N9:N10)</f>
        <v>270</v>
      </c>
      <c r="O11" s="240"/>
      <c r="Q11" s="223"/>
      <c r="R11" s="223"/>
      <c r="S11" s="223"/>
      <c r="T11" s="223"/>
      <c r="U11" s="223"/>
      <c r="V11" s="223"/>
      <c r="W11" s="223"/>
    </row>
    <row r="12" spans="1:24" ht="13.5" customHeight="1">
      <c r="A12" s="242" t="s">
        <v>584</v>
      </c>
    </row>
    <row r="13" spans="1:24" s="175" customFormat="1" ht="13.5" customHeight="1">
      <c r="A13" s="200"/>
      <c r="B13" s="224"/>
      <c r="C13" s="209"/>
      <c r="D13" s="209"/>
      <c r="E13" s="209"/>
      <c r="F13" s="209"/>
      <c r="G13" s="225"/>
      <c r="H13" s="225"/>
      <c r="I13" s="209"/>
      <c r="J13" s="209"/>
      <c r="K13" s="209"/>
      <c r="L13" s="209"/>
      <c r="M13" s="209"/>
      <c r="N13" s="209"/>
      <c r="O13" s="209"/>
      <c r="P13" s="209"/>
      <c r="Q13" s="209"/>
      <c r="R13" s="209"/>
      <c r="S13" s="209"/>
      <c r="T13" s="209"/>
      <c r="U13" s="209"/>
      <c r="V13" s="209"/>
      <c r="W13" s="209"/>
    </row>
    <row r="14" spans="1:24">
      <c r="A14" s="243"/>
      <c r="B14" s="224"/>
      <c r="C14" s="209"/>
      <c r="D14" s="209"/>
      <c r="E14" s="209"/>
      <c r="F14" s="209"/>
      <c r="G14" s="225"/>
      <c r="H14" s="225"/>
      <c r="I14" s="209"/>
      <c r="J14" s="209"/>
      <c r="K14" s="209"/>
      <c r="L14" s="209"/>
      <c r="M14" s="209"/>
      <c r="N14" s="209"/>
    </row>
    <row r="15" spans="1:24">
      <c r="A15" s="243"/>
      <c r="B15" s="224"/>
      <c r="C15" s="209"/>
      <c r="D15" s="209"/>
      <c r="E15" s="209"/>
      <c r="F15" s="209"/>
      <c r="G15" s="225"/>
      <c r="H15" s="225"/>
      <c r="I15" s="209"/>
      <c r="J15" s="209"/>
      <c r="K15" s="209"/>
      <c r="L15" s="209"/>
      <c r="M15" s="209"/>
      <c r="N15" s="209"/>
    </row>
    <row r="16" spans="1:24">
      <c r="A16" s="243"/>
      <c r="B16" s="224"/>
      <c r="C16" s="209"/>
      <c r="D16" s="209"/>
      <c r="E16" s="209"/>
      <c r="F16" s="209"/>
      <c r="G16" s="225"/>
      <c r="H16" s="225"/>
      <c r="I16" s="209"/>
      <c r="J16" s="209"/>
      <c r="K16" s="209"/>
      <c r="L16" s="209"/>
      <c r="M16" s="209"/>
      <c r="N16" s="209"/>
    </row>
    <row r="17" spans="1:14">
      <c r="A17" s="243"/>
      <c r="B17" s="224"/>
      <c r="C17" s="209"/>
      <c r="D17" s="209"/>
      <c r="E17" s="209"/>
      <c r="F17" s="209"/>
      <c r="G17" s="225"/>
      <c r="H17" s="225"/>
      <c r="I17" s="209"/>
      <c r="J17" s="209"/>
      <c r="K17" s="209"/>
      <c r="L17" s="209"/>
      <c r="M17" s="209"/>
      <c r="N17" s="209"/>
    </row>
    <row r="18" spans="1:14">
      <c r="A18" s="243"/>
      <c r="B18" s="224"/>
      <c r="C18" s="209"/>
      <c r="D18" s="209"/>
      <c r="E18" s="209"/>
      <c r="F18" s="209"/>
      <c r="G18" s="225"/>
      <c r="H18" s="225"/>
      <c r="I18" s="209"/>
      <c r="J18" s="209"/>
      <c r="K18" s="209"/>
      <c r="L18" s="209"/>
      <c r="M18" s="209"/>
      <c r="N18" s="209"/>
    </row>
    <row r="19" spans="1:14">
      <c r="A19" s="243"/>
      <c r="B19" s="224"/>
      <c r="C19" s="209"/>
      <c r="D19" s="209"/>
      <c r="E19" s="209"/>
      <c r="F19" s="209"/>
      <c r="G19" s="225"/>
      <c r="H19" s="225"/>
      <c r="I19" s="209"/>
      <c r="J19" s="209"/>
      <c r="K19" s="209"/>
      <c r="L19" s="209"/>
      <c r="M19" s="209"/>
      <c r="N19" s="209"/>
    </row>
    <row r="20" spans="1:14">
      <c r="A20" s="243"/>
      <c r="B20" s="224"/>
      <c r="C20" s="209"/>
      <c r="D20" s="209"/>
      <c r="E20" s="209"/>
      <c r="F20" s="209"/>
      <c r="G20" s="225"/>
      <c r="H20" s="225"/>
      <c r="I20" s="209"/>
      <c r="J20" s="209"/>
      <c r="K20" s="209"/>
      <c r="L20" s="209"/>
      <c r="M20" s="209"/>
      <c r="N20" s="209"/>
    </row>
    <row r="21" spans="1:14">
      <c r="A21" s="243"/>
      <c r="B21" s="224"/>
      <c r="C21" s="209"/>
      <c r="D21" s="209"/>
      <c r="E21" s="209"/>
      <c r="F21" s="209"/>
      <c r="G21" s="225"/>
      <c r="H21" s="225"/>
      <c r="I21" s="209"/>
      <c r="J21" s="209"/>
      <c r="K21" s="209"/>
      <c r="L21" s="209"/>
      <c r="M21" s="209"/>
      <c r="N21" s="209"/>
    </row>
    <row r="22" spans="1:14">
      <c r="A22" s="243"/>
      <c r="B22" s="224"/>
      <c r="C22" s="209"/>
      <c r="D22" s="209"/>
      <c r="E22" s="209"/>
      <c r="F22" s="209"/>
      <c r="G22" s="225"/>
      <c r="H22" s="225"/>
      <c r="I22" s="209"/>
      <c r="J22" s="209"/>
      <c r="K22" s="209"/>
      <c r="L22" s="209"/>
      <c r="M22" s="209"/>
      <c r="N22" s="209"/>
    </row>
    <row r="23" spans="1:14">
      <c r="A23" s="243"/>
      <c r="B23" s="224"/>
      <c r="C23" s="209"/>
      <c r="D23" s="209"/>
      <c r="E23" s="209"/>
      <c r="F23" s="209"/>
      <c r="G23" s="225"/>
      <c r="H23" s="225"/>
      <c r="I23" s="209"/>
      <c r="J23" s="209"/>
      <c r="K23" s="209"/>
      <c r="L23" s="209"/>
      <c r="M23" s="209"/>
      <c r="N23" s="209"/>
    </row>
    <row r="24" spans="1:14">
      <c r="A24" s="243"/>
      <c r="B24" s="224"/>
      <c r="C24" s="209"/>
      <c r="D24" s="209"/>
      <c r="E24" s="209"/>
      <c r="F24" s="209"/>
      <c r="G24" s="225"/>
      <c r="H24" s="225"/>
      <c r="I24" s="209"/>
      <c r="J24" s="209"/>
      <c r="K24" s="209"/>
      <c r="L24" s="209"/>
      <c r="M24" s="209"/>
      <c r="N24" s="209"/>
    </row>
    <row r="25" spans="1:14">
      <c r="A25" s="243"/>
      <c r="B25" s="224"/>
      <c r="C25" s="209"/>
      <c r="D25" s="209"/>
      <c r="E25" s="209"/>
      <c r="F25" s="209"/>
      <c r="G25" s="225"/>
      <c r="H25" s="225"/>
      <c r="I25" s="209"/>
      <c r="J25" s="209"/>
      <c r="K25" s="209"/>
      <c r="L25" s="209"/>
      <c r="M25" s="209"/>
      <c r="N25" s="209"/>
    </row>
    <row r="26" spans="1:14">
      <c r="A26" s="243"/>
      <c r="B26" s="224"/>
      <c r="C26" s="209"/>
      <c r="D26" s="209"/>
      <c r="E26" s="209"/>
      <c r="F26" s="209"/>
      <c r="G26" s="225"/>
      <c r="H26" s="225"/>
      <c r="I26" s="209"/>
      <c r="J26" s="209"/>
      <c r="K26" s="209"/>
      <c r="L26" s="209"/>
      <c r="M26" s="209"/>
      <c r="N26" s="209"/>
    </row>
    <row r="27" spans="1:14">
      <c r="A27" s="243"/>
      <c r="B27" s="224"/>
      <c r="C27" s="209"/>
      <c r="D27" s="209"/>
      <c r="E27" s="209"/>
      <c r="F27" s="209"/>
      <c r="G27" s="225"/>
      <c r="H27" s="225"/>
      <c r="I27" s="209"/>
      <c r="J27" s="209"/>
      <c r="K27" s="209"/>
      <c r="L27" s="209"/>
      <c r="M27" s="209"/>
      <c r="N27" s="209"/>
    </row>
    <row r="28" spans="1:14">
      <c r="A28" s="243"/>
      <c r="B28" s="224"/>
      <c r="C28" s="209"/>
      <c r="D28" s="209"/>
      <c r="E28" s="209"/>
      <c r="F28" s="209"/>
      <c r="G28" s="225"/>
      <c r="H28" s="225"/>
      <c r="I28" s="209"/>
      <c r="J28" s="209"/>
      <c r="K28" s="209"/>
      <c r="L28" s="209"/>
      <c r="M28" s="209"/>
      <c r="N28" s="209"/>
    </row>
  </sheetData>
  <conditionalFormatting sqref="O9:O10">
    <cfRule type="expression" dxfId="1087" priority="48">
      <formula>#REF!=0</formula>
    </cfRule>
  </conditionalFormatting>
  <conditionalFormatting sqref="F6 F8:F9">
    <cfRule type="expression" dxfId="1086" priority="47">
      <formula>#REF!=0</formula>
    </cfRule>
  </conditionalFormatting>
  <conditionalFormatting sqref="N4:O4 O5">
    <cfRule type="expression" dxfId="1085" priority="46">
      <formula>#REF!=0</formula>
    </cfRule>
  </conditionalFormatting>
  <conditionalFormatting sqref="C9:D9 C11">
    <cfRule type="expression" dxfId="1084" priority="45">
      <formula>Q9=0</formula>
    </cfRule>
  </conditionalFormatting>
  <conditionalFormatting sqref="D4:F4">
    <cfRule type="expression" dxfId="1083" priority="49">
      <formula>#REF!=0</formula>
    </cfRule>
  </conditionalFormatting>
  <conditionalFormatting sqref="O11">
    <cfRule type="expression" dxfId="1082" priority="43">
      <formula>#REF!=0</formula>
    </cfRule>
  </conditionalFormatting>
  <conditionalFormatting sqref="F11">
    <cfRule type="expression" dxfId="1081" priority="42">
      <formula>#REF!=0</formula>
    </cfRule>
  </conditionalFormatting>
  <conditionalFormatting sqref="D11">
    <cfRule type="expression" dxfId="1080" priority="41">
      <formula>R11=0</formula>
    </cfRule>
  </conditionalFormatting>
  <conditionalFormatting sqref="N8:N9">
    <cfRule type="expression" dxfId="1079" priority="50">
      <formula>AB8=0</formula>
    </cfRule>
  </conditionalFormatting>
  <conditionalFormatting sqref="L9">
    <cfRule type="expression" dxfId="1078" priority="39">
      <formula>Z9=0</formula>
    </cfRule>
  </conditionalFormatting>
  <conditionalFormatting sqref="N6 N8:N9">
    <cfRule type="expression" dxfId="1077" priority="38">
      <formula>#REF!=0</formula>
    </cfRule>
  </conditionalFormatting>
  <conditionalFormatting sqref="N6">
    <cfRule type="expression" dxfId="1076" priority="37">
      <formula>AB6=0</formula>
    </cfRule>
  </conditionalFormatting>
  <conditionalFormatting sqref="N6 N8:N9">
    <cfRule type="expression" dxfId="1075" priority="36">
      <formula>#REF!=0</formula>
    </cfRule>
  </conditionalFormatting>
  <conditionalFormatting sqref="N6 N8:N9">
    <cfRule type="expression" dxfId="1074" priority="35">
      <formula>AD6=0</formula>
    </cfRule>
  </conditionalFormatting>
  <conditionalFormatting sqref="O7">
    <cfRule type="expression" dxfId="1073" priority="34">
      <formula>#REF!=0</formula>
    </cfRule>
  </conditionalFormatting>
  <conditionalFormatting sqref="F7">
    <cfRule type="expression" dxfId="1072" priority="33">
      <formula>#REF!=0</formula>
    </cfRule>
  </conditionalFormatting>
  <conditionalFormatting sqref="O7 Q7:X7">
    <cfRule type="expression" dxfId="1071" priority="32">
      <formula>#REF!=0</formula>
    </cfRule>
  </conditionalFormatting>
  <conditionalFormatting sqref="F10">
    <cfRule type="expression" dxfId="1070" priority="30">
      <formula>#REF!=0</formula>
    </cfRule>
  </conditionalFormatting>
  <conditionalFormatting sqref="D6:D8">
    <cfRule type="expression" dxfId="1069" priority="28">
      <formula>#REF!=0</formula>
    </cfRule>
  </conditionalFormatting>
  <conditionalFormatting sqref="D10">
    <cfRule type="expression" dxfId="1068" priority="27">
      <formula>#REF!=0</formula>
    </cfRule>
  </conditionalFormatting>
  <conditionalFormatting sqref="I8">
    <cfRule type="expression" dxfId="1067" priority="9">
      <formula>S8=0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850C2-FFBF-4452-A008-E994FE7B66C2}">
  <sheetPr codeName="Sheet2">
    <pageSetUpPr autoPageBreaks="0"/>
  </sheetPr>
  <dimension ref="B2:E30"/>
  <sheetViews>
    <sheetView zoomScale="80" zoomScaleNormal="80" workbookViewId="0"/>
  </sheetViews>
  <sheetFormatPr defaultColWidth="9.140625" defaultRowHeight="18"/>
  <cols>
    <col min="1" max="1" width="9.140625" style="4" customWidth="1"/>
    <col min="2" max="2" width="57.140625" style="24" customWidth="1"/>
    <col min="3" max="3" width="14.140625" style="6" customWidth="1"/>
    <col min="4" max="16384" width="9.140625" style="4"/>
  </cols>
  <sheetData>
    <row r="2" spans="2:5" ht="18.75" thickBot="1">
      <c r="B2" s="869" t="s">
        <v>7</v>
      </c>
      <c r="C2" s="869"/>
    </row>
    <row r="3" spans="2:5" s="5" customFormat="1" ht="39.950000000000003" customHeight="1">
      <c r="B3" s="39" t="s">
        <v>8</v>
      </c>
      <c r="C3" s="23"/>
      <c r="D3" s="44" t="s">
        <v>9</v>
      </c>
    </row>
    <row r="4" spans="2:5" s="5" customFormat="1" ht="39.950000000000003" customHeight="1">
      <c r="B4" s="39" t="s">
        <v>10</v>
      </c>
      <c r="C4" s="23"/>
    </row>
    <row r="5" spans="2:5" s="5" customFormat="1" ht="39.950000000000003" customHeight="1">
      <c r="B5" s="39" t="s">
        <v>11</v>
      </c>
      <c r="C5" s="23"/>
      <c r="E5" s="7"/>
    </row>
    <row r="6" spans="2:5" s="5" customFormat="1" ht="39.950000000000003" customHeight="1">
      <c r="B6" s="39" t="s">
        <v>12</v>
      </c>
      <c r="C6" s="23"/>
    </row>
    <row r="7" spans="2:5" s="5" customFormat="1" ht="39.950000000000003" customHeight="1">
      <c r="B7" s="39" t="s">
        <v>13</v>
      </c>
      <c r="C7" s="23"/>
    </row>
    <row r="8" spans="2:5" s="5" customFormat="1" ht="39.950000000000003" customHeight="1">
      <c r="B8" s="39" t="s">
        <v>14</v>
      </c>
      <c r="C8" s="23"/>
    </row>
    <row r="9" spans="2:5" s="5" customFormat="1" ht="39.950000000000003" customHeight="1">
      <c r="B9" s="39" t="s">
        <v>15</v>
      </c>
      <c r="C9" s="23"/>
    </row>
    <row r="10" spans="2:5" s="5" customFormat="1" ht="39.950000000000003" customHeight="1">
      <c r="B10" s="39" t="s">
        <v>16</v>
      </c>
      <c r="C10" s="23"/>
    </row>
    <row r="11" spans="2:5" s="5" customFormat="1" ht="39.950000000000003" customHeight="1">
      <c r="B11" s="39" t="s">
        <v>17</v>
      </c>
      <c r="C11" s="23"/>
    </row>
    <row r="12" spans="2:5" s="5" customFormat="1" ht="39.950000000000003" customHeight="1">
      <c r="B12" s="39" t="s">
        <v>18</v>
      </c>
      <c r="C12" s="23"/>
    </row>
    <row r="13" spans="2:5" s="5" customFormat="1" ht="39.950000000000003" customHeight="1">
      <c r="B13" s="39" t="s">
        <v>19</v>
      </c>
      <c r="C13" s="23"/>
    </row>
    <row r="14" spans="2:5" s="5" customFormat="1" ht="39.950000000000003" customHeight="1">
      <c r="B14" s="39" t="s">
        <v>20</v>
      </c>
      <c r="C14" s="23"/>
    </row>
    <row r="15" spans="2:5" s="5" customFormat="1" ht="39.950000000000003" customHeight="1">
      <c r="B15" s="39" t="s">
        <v>21</v>
      </c>
      <c r="C15" s="23"/>
    </row>
    <row r="16" spans="2:5" s="5" customFormat="1" ht="39.950000000000003" customHeight="1">
      <c r="B16" s="39" t="s">
        <v>22</v>
      </c>
      <c r="C16" s="169"/>
    </row>
    <row r="17" spans="2:3" s="5" customFormat="1" ht="39.950000000000003" customHeight="1">
      <c r="B17" s="170" t="s">
        <v>23</v>
      </c>
      <c r="C17" s="169"/>
    </row>
    <row r="18" spans="2:3" s="5" customFormat="1" ht="39.950000000000003" customHeight="1">
      <c r="B18" s="170" t="s">
        <v>24</v>
      </c>
      <c r="C18" s="169"/>
    </row>
    <row r="19" spans="2:3" s="5" customFormat="1" ht="39.950000000000003" customHeight="1">
      <c r="B19" s="170" t="s">
        <v>25</v>
      </c>
      <c r="C19" s="169"/>
    </row>
    <row r="20" spans="2:3" s="5" customFormat="1" ht="39.950000000000003" customHeight="1">
      <c r="B20" s="170" t="s">
        <v>26</v>
      </c>
      <c r="C20" s="169"/>
    </row>
    <row r="21" spans="2:3" s="5" customFormat="1" ht="39.950000000000003" customHeight="1">
      <c r="B21" s="39" t="s">
        <v>27</v>
      </c>
      <c r="C21" s="169"/>
    </row>
    <row r="22" spans="2:3" s="5" customFormat="1" ht="39.950000000000003" customHeight="1">
      <c r="B22" s="170" t="s">
        <v>28</v>
      </c>
      <c r="C22" s="169"/>
    </row>
    <row r="23" spans="2:3" s="5" customFormat="1" ht="39.950000000000003" customHeight="1">
      <c r="B23" s="170" t="s">
        <v>29</v>
      </c>
      <c r="C23" s="169"/>
    </row>
    <row r="24" spans="2:3" s="5" customFormat="1" ht="39.950000000000003" customHeight="1">
      <c r="B24" s="170" t="s">
        <v>30</v>
      </c>
      <c r="C24" s="169"/>
    </row>
    <row r="25" spans="2:3" s="5" customFormat="1" ht="39.950000000000003" customHeight="1">
      <c r="B25" s="170" t="s">
        <v>31</v>
      </c>
      <c r="C25" s="169"/>
    </row>
    <row r="26" spans="2:3" s="5" customFormat="1" ht="39.950000000000003" customHeight="1">
      <c r="B26" s="39" t="s">
        <v>32</v>
      </c>
      <c r="C26" s="169"/>
    </row>
    <row r="27" spans="2:3" s="5" customFormat="1" ht="39.950000000000003" customHeight="1" thickBot="1">
      <c r="B27" s="40" t="s">
        <v>33</v>
      </c>
      <c r="C27" s="41"/>
    </row>
    <row r="28" spans="2:3" s="5" customFormat="1" ht="39.950000000000003" customHeight="1">
      <c r="B28" s="42" t="s">
        <v>34</v>
      </c>
      <c r="C28" s="23"/>
    </row>
    <row r="29" spans="2:3" ht="39.950000000000003" customHeight="1">
      <c r="B29" s="43" t="s">
        <v>35</v>
      </c>
    </row>
    <row r="30" spans="2:3" ht="39.950000000000003" customHeight="1">
      <c r="B30" s="43" t="s">
        <v>36</v>
      </c>
    </row>
  </sheetData>
  <mergeCells count="1">
    <mergeCell ref="B2:C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19F9-3B30-4344-928F-FEB6BC730202}">
  <sheetPr>
    <tabColor theme="6"/>
    <outlinePr summaryBelow="0"/>
  </sheetPr>
  <dimension ref="A1:Q10"/>
  <sheetViews>
    <sheetView showGridLines="0" zoomScale="80" zoomScaleNormal="80" workbookViewId="0"/>
  </sheetViews>
  <sheetFormatPr defaultColWidth="9.42578125" defaultRowHeight="12.75"/>
  <cols>
    <col min="1" max="1" width="35.5703125" style="171" customWidth="1"/>
    <col min="2" max="3" width="16.42578125" style="171" customWidth="1"/>
    <col min="4" max="4" width="17" style="171" customWidth="1"/>
    <col min="5" max="15" width="16.42578125" style="171" customWidth="1"/>
    <col min="16" max="23" width="13.42578125" style="171" customWidth="1"/>
    <col min="24" max="16384" width="9.42578125" style="171"/>
  </cols>
  <sheetData>
    <row r="1" spans="1:17" ht="39.75" customHeight="1">
      <c r="A1" s="105" t="s">
        <v>37</v>
      </c>
    </row>
    <row r="2" spans="1:17" ht="39.75" customHeight="1" thickBot="1">
      <c r="A2" s="172" t="s">
        <v>26</v>
      </c>
      <c r="B2" s="172"/>
      <c r="C2" s="172"/>
      <c r="D2" s="172"/>
      <c r="E2" s="172"/>
      <c r="F2" s="172"/>
      <c r="G2" s="172"/>
      <c r="H2" s="172"/>
      <c r="I2" s="172"/>
      <c r="J2" s="172"/>
      <c r="K2" s="172"/>
      <c r="L2" s="172"/>
      <c r="M2" s="172"/>
      <c r="N2" s="172"/>
      <c r="O2" s="172"/>
      <c r="P2" s="226"/>
    </row>
    <row r="3" spans="1:17" s="244" customFormat="1" ht="14.25"/>
    <row r="4" spans="1:17" s="245" customFormat="1" ht="16.5" customHeight="1">
      <c r="A4" s="173" t="s">
        <v>546</v>
      </c>
      <c r="H4" s="879" t="s">
        <v>585</v>
      </c>
      <c r="I4" s="879"/>
      <c r="J4" s="879"/>
      <c r="K4" s="879"/>
      <c r="L4" s="879"/>
      <c r="M4" s="207" t="s">
        <v>548</v>
      </c>
      <c r="N4" s="208"/>
      <c r="O4" s="208"/>
    </row>
    <row r="5" spans="1:17" s="247" customFormat="1" ht="51.6" customHeight="1" thickBot="1">
      <c r="A5" s="211"/>
      <c r="B5" s="211" t="s">
        <v>492</v>
      </c>
      <c r="C5" s="211" t="s">
        <v>493</v>
      </c>
      <c r="D5" s="211" t="s">
        <v>494</v>
      </c>
      <c r="E5" s="211" t="s">
        <v>495</v>
      </c>
      <c r="F5" s="211" t="s">
        <v>496</v>
      </c>
      <c r="G5" s="211" t="s">
        <v>497</v>
      </c>
      <c r="H5" s="212" t="s">
        <v>586</v>
      </c>
      <c r="I5" s="213" t="s">
        <v>552</v>
      </c>
      <c r="J5" s="213" t="s">
        <v>587</v>
      </c>
      <c r="K5" s="213" t="s">
        <v>588</v>
      </c>
      <c r="L5" s="214" t="s">
        <v>589</v>
      </c>
      <c r="M5" s="212" t="s">
        <v>553</v>
      </c>
      <c r="N5" s="246" t="s">
        <v>554</v>
      </c>
      <c r="O5" s="215" t="s">
        <v>555</v>
      </c>
    </row>
    <row r="6" spans="1:17" s="175" customFormat="1" ht="13.5" customHeight="1">
      <c r="A6" s="184" t="s">
        <v>298</v>
      </c>
      <c r="B6" s="185" t="s">
        <v>232</v>
      </c>
      <c r="C6" s="188">
        <v>1</v>
      </c>
      <c r="D6" s="185" t="s">
        <v>507</v>
      </c>
      <c r="E6" s="185" t="s">
        <v>77</v>
      </c>
      <c r="F6" s="185" t="s">
        <v>590</v>
      </c>
      <c r="G6" s="248">
        <v>455</v>
      </c>
      <c r="H6" s="248">
        <f>AVERAGE('Gamtinių dujų duomenys'!H8:K8)*4</f>
        <v>254.86165</v>
      </c>
      <c r="I6" s="400">
        <f>H6/(G6*8760)*1000</f>
        <v>6.394240804857243E-2</v>
      </c>
      <c r="J6" s="248">
        <f>+'Gamtinių dujų duomenys'!B14</f>
        <v>83.05</v>
      </c>
      <c r="K6" s="248">
        <f>+AVERAGE('Gamtinių dujų duomenys'!H12:K12)*4</f>
        <v>21.561358999999996</v>
      </c>
      <c r="L6" s="249">
        <f>AVERAGE('Gamtinių dujų duomenys'!H16:K16)*4</f>
        <v>0.79600000000000004</v>
      </c>
      <c r="M6" s="196"/>
      <c r="N6" s="185"/>
      <c r="O6" s="217">
        <v>9.3000000000000007</v>
      </c>
      <c r="Q6" s="247"/>
    </row>
    <row r="7" spans="1:17" s="175" customFormat="1" ht="13.5" customHeight="1">
      <c r="A7" s="184" t="s">
        <v>591</v>
      </c>
      <c r="B7" s="185" t="s">
        <v>232</v>
      </c>
      <c r="C7" s="188">
        <v>1</v>
      </c>
      <c r="D7" s="185" t="s">
        <v>507</v>
      </c>
      <c r="E7" s="185" t="s">
        <v>77</v>
      </c>
      <c r="F7" s="250" t="s">
        <v>592</v>
      </c>
      <c r="G7" s="248">
        <v>600</v>
      </c>
      <c r="H7" s="401"/>
      <c r="I7" s="400"/>
      <c r="J7" s="400"/>
      <c r="K7" s="400"/>
      <c r="L7" s="185"/>
      <c r="M7" s="217">
        <v>32</v>
      </c>
      <c r="N7" s="360">
        <v>4.0300000000000002E-2</v>
      </c>
      <c r="O7" s="217">
        <v>3.9</v>
      </c>
      <c r="Q7" s="247"/>
    </row>
    <row r="8" spans="1:17" s="197" customFormat="1" ht="13.5" customHeight="1">
      <c r="A8" s="192" t="s">
        <v>91</v>
      </c>
      <c r="B8" s="193" t="s">
        <v>232</v>
      </c>
      <c r="C8" s="251"/>
      <c r="D8" s="193"/>
      <c r="E8" s="193"/>
      <c r="F8" s="193"/>
      <c r="G8" s="252">
        <f>SUM(G6:G7)</f>
        <v>1055</v>
      </c>
      <c r="H8" s="402">
        <f>SUM(H6:H7)</f>
        <v>254.86165</v>
      </c>
      <c r="I8" s="403">
        <f>AVERAGE(I6:I7)</f>
        <v>6.394240804857243E-2</v>
      </c>
      <c r="J8" s="403"/>
      <c r="K8" s="403"/>
      <c r="L8" s="221">
        <f>SUM(L6:L7)</f>
        <v>0.79600000000000004</v>
      </c>
      <c r="M8" s="221">
        <f>SUM(M6:M7)</f>
        <v>32</v>
      </c>
      <c r="N8" s="361">
        <f>N7</f>
        <v>4.0300000000000002E-2</v>
      </c>
      <c r="O8" s="221">
        <f>SUM(O6:O7)</f>
        <v>13.200000000000001</v>
      </c>
      <c r="Q8" s="247"/>
    </row>
    <row r="9" spans="1:17" s="256" customFormat="1" ht="13.5" customHeight="1">
      <c r="A9" s="200" t="s">
        <v>593</v>
      </c>
      <c r="B9" s="253"/>
      <c r="C9" s="254"/>
      <c r="D9" s="254"/>
      <c r="E9" s="254"/>
      <c r="F9" s="254"/>
      <c r="G9" s="255"/>
      <c r="H9" s="254"/>
      <c r="I9" s="254"/>
      <c r="J9" s="254"/>
      <c r="K9" s="254"/>
      <c r="L9" s="254"/>
    </row>
    <row r="10" spans="1:17" s="256" customFormat="1" ht="13.5" customHeight="1">
      <c r="A10" s="200" t="s">
        <v>594</v>
      </c>
      <c r="B10" s="253"/>
      <c r="C10" s="254"/>
      <c r="D10" s="254"/>
      <c r="E10" s="254"/>
      <c r="F10" s="254"/>
      <c r="G10" s="255"/>
      <c r="H10" s="254"/>
      <c r="I10" s="254"/>
      <c r="J10" s="254"/>
      <c r="K10" s="254"/>
      <c r="L10" s="254"/>
    </row>
  </sheetData>
  <mergeCells count="1">
    <mergeCell ref="H4:L4"/>
  </mergeCells>
  <conditionalFormatting sqref="F6">
    <cfRule type="expression" dxfId="1066" priority="34">
      <formula>#REF!=0</formula>
    </cfRule>
  </conditionalFormatting>
  <conditionalFormatting sqref="F8">
    <cfRule type="expression" dxfId="1065" priority="33">
      <formula>#REF!=0</formula>
    </cfRule>
  </conditionalFormatting>
  <conditionalFormatting sqref="C8">
    <cfRule type="expression" dxfId="1064" priority="32">
      <formula>I8=0</formula>
    </cfRule>
  </conditionalFormatting>
  <conditionalFormatting sqref="F8 D8">
    <cfRule type="expression" dxfId="1063" priority="31">
      <formula>#REF!=0</formula>
    </cfRule>
  </conditionalFormatting>
  <conditionalFormatting sqref="F7">
    <cfRule type="expression" dxfId="1062" priority="30">
      <formula>#REF!=0</formula>
    </cfRule>
  </conditionalFormatting>
  <conditionalFormatting sqref="D6:D7">
    <cfRule type="expression" dxfId="1061" priority="25">
      <formula>#REF!=0</formula>
    </cfRule>
  </conditionalFormatting>
  <conditionalFormatting sqref="O6">
    <cfRule type="expression" dxfId="1060" priority="23">
      <formula>#REF!=0</formula>
    </cfRule>
  </conditionalFormatting>
  <conditionalFormatting sqref="M6">
    <cfRule type="expression" dxfId="1059" priority="22">
      <formula>#REF!=0</formula>
    </cfRule>
  </conditionalFormatting>
  <conditionalFormatting sqref="M6">
    <cfRule type="expression" dxfId="1058" priority="24">
      <formula>O8=0</formula>
    </cfRule>
  </conditionalFormatting>
  <conditionalFormatting sqref="I6:I7">
    <cfRule type="expression" dxfId="1057" priority="6">
      <formula>#REF!=0</formula>
    </cfRule>
  </conditionalFormatting>
  <conditionalFormatting sqref="I8">
    <cfRule type="expression" dxfId="1056" priority="7">
      <formula>#REF!=0</formula>
    </cfRule>
  </conditionalFormatting>
  <conditionalFormatting sqref="L6">
    <cfRule type="expression" dxfId="1055" priority="4">
      <formula>#REF!=0</formula>
    </cfRule>
  </conditionalFormatting>
  <conditionalFormatting sqref="L6">
    <cfRule type="expression" dxfId="1054" priority="5">
      <formula>M8=0</formula>
    </cfRule>
  </conditionalFormatting>
  <conditionalFormatting sqref="J7:K7">
    <cfRule type="expression" dxfId="1053" priority="1">
      <formula>#REF!=0</formula>
    </cfRule>
  </conditionalFormatting>
  <conditionalFormatting sqref="J8:K8">
    <cfRule type="expression" dxfId="1052" priority="2">
      <formula>#REF!=0</formula>
    </cfRule>
  </conditionalFormatting>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18C1A-1332-4B0B-BF00-872855B62EF9}">
  <sheetPr>
    <tabColor theme="3"/>
  </sheetPr>
  <dimension ref="A1"/>
  <sheetViews>
    <sheetView showGridLines="0" zoomScale="80" zoomScaleNormal="80" workbookViewId="0"/>
  </sheetViews>
  <sheetFormatPr defaultRowHeight="15"/>
  <sheetData>
    <row r="1" spans="1:1">
      <c r="A1" s="105"/>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6A0F8-71D9-422B-8D81-446C53DFA23F}">
  <sheetPr>
    <tabColor theme="5"/>
    <outlinePr summaryRight="0"/>
  </sheetPr>
  <dimension ref="A1:W72"/>
  <sheetViews>
    <sheetView showGridLines="0" zoomScale="80" zoomScaleNormal="80" workbookViewId="0"/>
  </sheetViews>
  <sheetFormatPr defaultColWidth="9.42578125" defaultRowHeight="12.75"/>
  <cols>
    <col min="1" max="1" width="45.5703125" style="171" customWidth="1"/>
    <col min="2" max="2" width="12.5703125" style="369" customWidth="1"/>
    <col min="3" max="3" width="12.5703125" style="171" customWidth="1"/>
    <col min="4" max="6" width="13.140625" style="171" customWidth="1"/>
    <col min="7" max="14" width="13.140625" style="10" customWidth="1"/>
    <col min="15" max="23" width="13.140625" style="171" customWidth="1"/>
    <col min="24" max="43" width="9.5703125" style="171" customWidth="1"/>
    <col min="44" max="16384" width="9.42578125" style="171"/>
  </cols>
  <sheetData>
    <row r="1" spans="1:23" ht="39.75" customHeight="1">
      <c r="A1" s="105" t="s">
        <v>37</v>
      </c>
      <c r="B1" s="105"/>
      <c r="C1" s="105"/>
      <c r="D1" s="14"/>
    </row>
    <row r="2" spans="1:23" ht="39.75" customHeight="1" thickBot="1">
      <c r="A2" s="172" t="s">
        <v>28</v>
      </c>
      <c r="B2" s="172"/>
      <c r="C2" s="172"/>
      <c r="D2" s="172"/>
      <c r="E2" s="172"/>
      <c r="F2" s="172"/>
      <c r="G2" s="172"/>
      <c r="H2" s="172"/>
      <c r="I2" s="172"/>
      <c r="J2" s="172"/>
      <c r="K2" s="172"/>
      <c r="L2" s="172"/>
      <c r="M2" s="172"/>
      <c r="N2" s="172"/>
      <c r="O2" s="172"/>
      <c r="P2" s="172"/>
      <c r="Q2" s="172"/>
      <c r="R2" s="172"/>
      <c r="S2" s="172"/>
      <c r="T2" s="172"/>
      <c r="U2" s="172"/>
      <c r="V2" s="172"/>
      <c r="W2" s="172"/>
    </row>
    <row r="3" spans="1:23">
      <c r="B3" s="171"/>
      <c r="E3" s="257"/>
    </row>
    <row r="4" spans="1:23" s="191" customFormat="1">
      <c r="A4" s="173" t="s">
        <v>546</v>
      </c>
      <c r="B4" s="173"/>
      <c r="C4" s="173"/>
      <c r="D4" s="173"/>
      <c r="E4" s="175"/>
      <c r="F4" s="175"/>
      <c r="G4" s="175"/>
      <c r="H4" s="175"/>
      <c r="I4" s="175"/>
      <c r="J4" s="175"/>
      <c r="K4" s="175"/>
      <c r="L4" s="175"/>
      <c r="M4" s="175"/>
      <c r="N4" s="175"/>
      <c r="O4" s="175"/>
      <c r="P4" s="175"/>
      <c r="Q4" s="175"/>
      <c r="R4" s="175"/>
      <c r="S4" s="175"/>
      <c r="T4" s="175"/>
      <c r="U4" s="175"/>
      <c r="V4" s="175"/>
      <c r="W4" s="175"/>
    </row>
    <row r="5" spans="1:23" s="261" customFormat="1">
      <c r="A5" s="258"/>
      <c r="B5" s="259" t="s">
        <v>38</v>
      </c>
      <c r="C5" s="259" t="s">
        <v>93</v>
      </c>
      <c r="D5" s="259" t="s">
        <v>321</v>
      </c>
      <c r="E5" s="259" t="s">
        <v>322</v>
      </c>
      <c r="F5" s="259" t="s">
        <v>323</v>
      </c>
      <c r="G5" s="171"/>
      <c r="H5" s="259" t="s">
        <v>595</v>
      </c>
      <c r="I5" s="259" t="s">
        <v>596</v>
      </c>
      <c r="J5" s="259" t="s">
        <v>597</v>
      </c>
      <c r="K5" s="259" t="s">
        <v>598</v>
      </c>
      <c r="L5" s="259" t="s">
        <v>599</v>
      </c>
      <c r="M5" s="259" t="s">
        <v>600</v>
      </c>
      <c r="N5" s="259" t="s">
        <v>601</v>
      </c>
      <c r="O5" s="259" t="s">
        <v>602</v>
      </c>
      <c r="P5" s="259" t="s">
        <v>603</v>
      </c>
      <c r="Q5" s="259" t="s">
        <v>604</v>
      </c>
      <c r="R5" s="259" t="s">
        <v>605</v>
      </c>
      <c r="S5" s="259" t="s">
        <v>606</v>
      </c>
      <c r="T5" s="314" t="s">
        <v>607</v>
      </c>
      <c r="U5" s="314" t="s">
        <v>608</v>
      </c>
      <c r="V5" s="314" t="s">
        <v>609</v>
      </c>
      <c r="W5" s="259" t="s">
        <v>610</v>
      </c>
    </row>
    <row r="6" spans="1:23" s="191" customFormat="1">
      <c r="A6" s="192" t="s">
        <v>611</v>
      </c>
      <c r="B6" s="262"/>
      <c r="C6" s="262"/>
      <c r="D6" s="262"/>
      <c r="E6" s="262"/>
      <c r="F6" s="262"/>
      <c r="G6" s="263"/>
      <c r="H6" s="448"/>
      <c r="I6" s="262"/>
      <c r="J6" s="262"/>
      <c r="K6" s="262"/>
      <c r="L6" s="262"/>
      <c r="M6" s="262"/>
      <c r="N6" s="262"/>
      <c r="O6" s="262"/>
      <c r="P6" s="262"/>
      <c r="Q6" s="262"/>
      <c r="R6" s="262"/>
      <c r="S6" s="262"/>
      <c r="T6" s="262"/>
      <c r="U6" s="262"/>
      <c r="V6" s="262"/>
      <c r="W6" s="262"/>
    </row>
    <row r="7" spans="1:23" s="191" customFormat="1" ht="14.25">
      <c r="A7" s="184" t="s">
        <v>612</v>
      </c>
      <c r="B7" s="264">
        <f>SUM(H7:K7)</f>
        <v>20.765943999999998</v>
      </c>
      <c r="C7" s="264">
        <f>SUM(L7:O7)</f>
        <v>22.564001999999999</v>
      </c>
      <c r="D7" s="264">
        <f t="shared" ref="D7:D8" si="0">SUM(P7:S7)</f>
        <v>25.854738999999995</v>
      </c>
      <c r="E7" s="264">
        <f t="shared" ref="E7:E12" si="1">SUM(T7:W7)</f>
        <v>24.523133999999999</v>
      </c>
      <c r="F7" s="264">
        <v>19.53</v>
      </c>
      <c r="G7" s="265"/>
      <c r="H7" s="372">
        <v>5.1133639999999989</v>
      </c>
      <c r="I7" s="264">
        <v>3.663843</v>
      </c>
      <c r="J7" s="264">
        <v>4.452566</v>
      </c>
      <c r="K7" s="264">
        <v>7.5361710000000004</v>
      </c>
      <c r="L7" s="264">
        <v>7.8392390000000001</v>
      </c>
      <c r="M7" s="264">
        <v>4.3098159999999996</v>
      </c>
      <c r="N7" s="264">
        <v>4.7204980000000001</v>
      </c>
      <c r="O7" s="264">
        <v>5.6944489999999996</v>
      </c>
      <c r="P7" s="264">
        <v>8.129681999999999</v>
      </c>
      <c r="Q7" s="264">
        <v>4.643224</v>
      </c>
      <c r="R7" s="264">
        <v>4.9076409999999999</v>
      </c>
      <c r="S7" s="264">
        <v>8.1741919999999997</v>
      </c>
      <c r="T7" s="264">
        <v>7.7502959999999996</v>
      </c>
      <c r="U7" s="264">
        <v>4.8581060000000003</v>
      </c>
      <c r="V7" s="264">
        <v>3.7074129999999998</v>
      </c>
      <c r="W7" s="264">
        <v>8.207319</v>
      </c>
    </row>
    <row r="8" spans="1:23" s="191" customFormat="1" ht="14.25">
      <c r="A8" s="184" t="s">
        <v>613</v>
      </c>
      <c r="B8" s="264">
        <f t="shared" ref="B8:B12" si="2">SUM(H8:K8)</f>
        <v>23.613205999999998</v>
      </c>
      <c r="C8" s="264">
        <f>SUM(L8:O8)</f>
        <v>23.577418999999999</v>
      </c>
      <c r="D8" s="264">
        <f t="shared" si="0"/>
        <v>27.608687999999997</v>
      </c>
      <c r="E8" s="264">
        <f t="shared" si="1"/>
        <v>26.786300000000001</v>
      </c>
      <c r="F8" s="264">
        <v>20.46</v>
      </c>
      <c r="G8" s="265"/>
      <c r="H8" s="372">
        <v>5.5281769999999977</v>
      </c>
      <c r="I8" s="264">
        <v>3.8034069999999995</v>
      </c>
      <c r="J8" s="264">
        <v>5.2025800000000002</v>
      </c>
      <c r="K8" s="264">
        <v>9.0790420000000012</v>
      </c>
      <c r="L8" s="264">
        <v>7.6977349999999998</v>
      </c>
      <c r="M8" s="264">
        <v>4.6379719999999995</v>
      </c>
      <c r="N8" s="264">
        <v>5.10121</v>
      </c>
      <c r="O8" s="264">
        <v>6.1405019999999997</v>
      </c>
      <c r="P8" s="264">
        <v>7.7487810000000001</v>
      </c>
      <c r="Q8" s="264">
        <v>4.4122199999999996</v>
      </c>
      <c r="R8" s="264">
        <v>6.0188000000000006</v>
      </c>
      <c r="S8" s="264">
        <v>9.4288869999999996</v>
      </c>
      <c r="T8" s="264">
        <v>7.6766869999999994</v>
      </c>
      <c r="U8" s="264">
        <v>5.2042440000000001</v>
      </c>
      <c r="V8" s="264">
        <v>5.5597899999999996</v>
      </c>
      <c r="W8" s="264">
        <v>8.3455790000000007</v>
      </c>
    </row>
    <row r="9" spans="1:23" s="191" customFormat="1">
      <c r="A9" s="184" t="s">
        <v>614</v>
      </c>
      <c r="B9" s="264">
        <f t="shared" si="2"/>
        <v>32.416499999999999</v>
      </c>
      <c r="C9" s="264">
        <f t="shared" ref="C9:C11" si="3">SUM(L9:O9)</f>
        <v>33.353065000000001</v>
      </c>
      <c r="D9" s="264">
        <f>SUM(P9:S9)</f>
        <v>39.407817000000001</v>
      </c>
      <c r="E9" s="264">
        <f t="shared" si="1"/>
        <v>37.849522999999998</v>
      </c>
      <c r="F9" s="264">
        <v>29.256948999999999</v>
      </c>
      <c r="G9" s="265"/>
      <c r="H9" s="372">
        <v>7.7119630000000017</v>
      </c>
      <c r="I9" s="264">
        <v>5.1808909999999999</v>
      </c>
      <c r="J9" s="264">
        <v>7.101909</v>
      </c>
      <c r="K9" s="264">
        <v>12.421737</v>
      </c>
      <c r="L9" s="264">
        <v>10.933014</v>
      </c>
      <c r="M9" s="264">
        <v>6.2969999999999997</v>
      </c>
      <c r="N9" s="264">
        <v>7.2371060000000007</v>
      </c>
      <c r="O9" s="264">
        <v>8.8859449999999995</v>
      </c>
      <c r="P9" s="264">
        <v>10.845977</v>
      </c>
      <c r="Q9" s="264">
        <v>6.3644059999999998</v>
      </c>
      <c r="R9" s="264">
        <v>8.6461189999999988</v>
      </c>
      <c r="S9" s="264">
        <v>13.551315000000001</v>
      </c>
      <c r="T9" s="264">
        <v>10.50076</v>
      </c>
      <c r="U9" s="264">
        <v>7.5845280000000006</v>
      </c>
      <c r="V9" s="264">
        <v>7.6304939999999997</v>
      </c>
      <c r="W9" s="264">
        <v>12.133741000000001</v>
      </c>
    </row>
    <row r="10" spans="1:23" s="191" customFormat="1">
      <c r="A10" s="184" t="s">
        <v>517</v>
      </c>
      <c r="B10" s="264">
        <f t="shared" si="2"/>
        <v>47.542008999999993</v>
      </c>
      <c r="C10" s="264">
        <f t="shared" si="3"/>
        <v>54.856852000000003</v>
      </c>
      <c r="D10" s="264">
        <f>SUM(P10:S10)</f>
        <v>61.794020000000003</v>
      </c>
      <c r="E10" s="264">
        <f t="shared" si="1"/>
        <v>53.580560000000006</v>
      </c>
      <c r="F10" s="264">
        <v>46.410659000000003</v>
      </c>
      <c r="G10" s="265"/>
      <c r="H10" s="372">
        <v>13.198771999999998</v>
      </c>
      <c r="I10" s="264">
        <v>7.9630059999999991</v>
      </c>
      <c r="J10" s="264">
        <v>11.064802999999999</v>
      </c>
      <c r="K10" s="264">
        <v>15.315428000000001</v>
      </c>
      <c r="L10" s="264">
        <v>18.123860000000001</v>
      </c>
      <c r="M10" s="264">
        <v>12.395</v>
      </c>
      <c r="N10" s="264">
        <v>10.425922</v>
      </c>
      <c r="O10" s="264">
        <v>13.91207</v>
      </c>
      <c r="P10" s="264">
        <v>17.069413000000001</v>
      </c>
      <c r="Q10" s="264">
        <v>11.745549</v>
      </c>
      <c r="R10" s="264">
        <v>11.742006999999999</v>
      </c>
      <c r="S10" s="264">
        <v>21.237051000000001</v>
      </c>
      <c r="T10" s="264">
        <v>15.633075999999999</v>
      </c>
      <c r="U10" s="264">
        <v>10.212581</v>
      </c>
      <c r="V10" s="264">
        <v>9.2539180000000005</v>
      </c>
      <c r="W10" s="264">
        <v>18.480985</v>
      </c>
    </row>
    <row r="11" spans="1:23" s="191" customFormat="1">
      <c r="A11" s="184" t="s">
        <v>522</v>
      </c>
      <c r="B11" s="264">
        <f t="shared" si="2"/>
        <v>69.966716000000005</v>
      </c>
      <c r="C11" s="264">
        <f t="shared" si="3"/>
        <v>76.759884999999997</v>
      </c>
      <c r="D11" s="264">
        <f>SUM(P11:S11)</f>
        <v>81.664468999999997</v>
      </c>
      <c r="E11" s="264">
        <f t="shared" si="1"/>
        <v>83.327901999999995</v>
      </c>
      <c r="F11" s="264">
        <v>67.303833000000012</v>
      </c>
      <c r="G11" s="265"/>
      <c r="H11" s="372">
        <v>16.893295000000006</v>
      </c>
      <c r="I11" s="264">
        <v>12.140563999999999</v>
      </c>
      <c r="J11" s="264">
        <v>16.651167000000001</v>
      </c>
      <c r="K11" s="264">
        <v>24.281689999999998</v>
      </c>
      <c r="L11" s="264">
        <v>24.982360999999997</v>
      </c>
      <c r="M11" s="264">
        <v>15.305999999999999</v>
      </c>
      <c r="N11" s="264">
        <v>16.862874999999999</v>
      </c>
      <c r="O11" s="264">
        <v>19.608649</v>
      </c>
      <c r="P11" s="264">
        <v>22.691735999999999</v>
      </c>
      <c r="Q11" s="264">
        <v>14.064281999999999</v>
      </c>
      <c r="R11" s="264">
        <v>17.754977999999998</v>
      </c>
      <c r="S11" s="264">
        <v>27.153472999999998</v>
      </c>
      <c r="T11" s="264">
        <v>24.177169999999997</v>
      </c>
      <c r="U11" s="264">
        <v>16.669824999999999</v>
      </c>
      <c r="V11" s="264">
        <v>17.225294999999999</v>
      </c>
      <c r="W11" s="264">
        <v>25.255611999999999</v>
      </c>
    </row>
    <row r="12" spans="1:23" s="191" customFormat="1">
      <c r="A12" s="184" t="s">
        <v>524</v>
      </c>
      <c r="B12" s="264">
        <f t="shared" si="2"/>
        <v>276.669195</v>
      </c>
      <c r="C12" s="264">
        <f t="shared" ref="C12" si="4">SUM(L12:O12)</f>
        <v>86.254999999999995</v>
      </c>
      <c r="D12" s="264">
        <f>SUM(P12:S12)</f>
        <v>0</v>
      </c>
      <c r="E12" s="264">
        <f t="shared" si="1"/>
        <v>0</v>
      </c>
      <c r="F12" s="264">
        <v>0</v>
      </c>
      <c r="G12" s="265"/>
      <c r="H12" s="373">
        <v>80.999629999999996</v>
      </c>
      <c r="I12" s="293">
        <v>43.320698000000007</v>
      </c>
      <c r="J12" s="293">
        <v>53.518751000000002</v>
      </c>
      <c r="K12" s="293">
        <v>98.830116000000004</v>
      </c>
      <c r="L12" s="293">
        <v>67.495999999999995</v>
      </c>
      <c r="M12" s="293">
        <v>18.759</v>
      </c>
      <c r="N12" s="293"/>
      <c r="O12" s="293"/>
      <c r="P12" s="293"/>
      <c r="Q12" s="293"/>
      <c r="R12" s="293"/>
      <c r="S12" s="293"/>
      <c r="T12" s="293"/>
      <c r="U12" s="293"/>
      <c r="V12" s="293"/>
      <c r="W12" s="293"/>
    </row>
    <row r="13" spans="1:23" s="191" customFormat="1" ht="13.5" thickBot="1">
      <c r="A13" s="266" t="s">
        <v>91</v>
      </c>
      <c r="B13" s="267">
        <f>SUM(B7:B12)</f>
        <v>470.97357</v>
      </c>
      <c r="C13" s="267">
        <f>SUM(C7:C12)</f>
        <v>297.36622299999999</v>
      </c>
      <c r="D13" s="267">
        <f t="shared" ref="D13:E13" si="5">SUM(D7:D12)</f>
        <v>236.32973299999998</v>
      </c>
      <c r="E13" s="267">
        <f t="shared" si="5"/>
        <v>226.06741899999997</v>
      </c>
      <c r="F13" s="267">
        <v>183.20264100000003</v>
      </c>
      <c r="G13" s="268"/>
      <c r="H13" s="374">
        <f>SUM(H7:H12)</f>
        <v>129.445201</v>
      </c>
      <c r="I13" s="267">
        <f>SUM(I7:I12)</f>
        <v>76.072409000000007</v>
      </c>
      <c r="J13" s="267">
        <f>SUM(J7:J12)</f>
        <v>97.991776000000002</v>
      </c>
      <c r="K13" s="267">
        <f>SUM(K7:K12)</f>
        <v>167.46418399999999</v>
      </c>
      <c r="L13" s="267">
        <f>SUM(L7:L12)</f>
        <v>137.07220899999999</v>
      </c>
      <c r="M13" s="267">
        <f t="shared" ref="M13:W13" si="6">SUM(M7:M12)</f>
        <v>61.704788000000001</v>
      </c>
      <c r="N13" s="267">
        <f t="shared" si="6"/>
        <v>44.347611000000001</v>
      </c>
      <c r="O13" s="267">
        <f t="shared" si="6"/>
        <v>54.241614999999996</v>
      </c>
      <c r="P13" s="267">
        <f t="shared" si="6"/>
        <v>66.485589000000004</v>
      </c>
      <c r="Q13" s="267">
        <f t="shared" si="6"/>
        <v>41.229680999999999</v>
      </c>
      <c r="R13" s="267">
        <f t="shared" si="6"/>
        <v>49.069544999999991</v>
      </c>
      <c r="S13" s="267">
        <f t="shared" si="6"/>
        <v>79.544917999999996</v>
      </c>
      <c r="T13" s="267">
        <f t="shared" si="6"/>
        <v>65.737988999999999</v>
      </c>
      <c r="U13" s="267">
        <f t="shared" si="6"/>
        <v>44.529284000000004</v>
      </c>
      <c r="V13" s="267">
        <f t="shared" si="6"/>
        <v>43.376909999999995</v>
      </c>
      <c r="W13" s="267">
        <f t="shared" si="6"/>
        <v>72.423236000000003</v>
      </c>
    </row>
    <row r="14" spans="1:23" s="191" customFormat="1" ht="14.25">
      <c r="A14" s="269" t="s">
        <v>615</v>
      </c>
      <c r="B14" s="270"/>
      <c r="C14" s="270"/>
      <c r="D14" s="270"/>
      <c r="E14" s="270"/>
      <c r="F14" s="270"/>
      <c r="G14" s="265"/>
      <c r="H14" s="449"/>
      <c r="I14" s="270"/>
      <c r="J14" s="270"/>
      <c r="K14" s="270"/>
      <c r="L14" s="270"/>
      <c r="M14" s="270"/>
      <c r="N14" s="270"/>
      <c r="O14" s="270"/>
      <c r="P14" s="270"/>
      <c r="Q14" s="270"/>
      <c r="R14" s="270"/>
      <c r="S14" s="270"/>
      <c r="T14" s="270"/>
      <c r="U14" s="270"/>
      <c r="V14" s="270"/>
      <c r="W14" s="270"/>
    </row>
    <row r="15" spans="1:23">
      <c r="A15" s="184" t="s">
        <v>505</v>
      </c>
      <c r="B15" s="377">
        <f>B7/('Vėjas ir Saulė'!$G6*8760)*1000</f>
        <v>0.259643105422937</v>
      </c>
      <c r="C15" s="377">
        <f>C7/('Vėjas ir Saulė'!$G6*8760)*1000</f>
        <v>0.28212478806883823</v>
      </c>
      <c r="D15" s="377">
        <f>D7/('Vėjas ir Saulė'!$G6*8784)*1000</f>
        <v>0.32238665292067414</v>
      </c>
      <c r="E15" s="377">
        <f>E7/('Vėjas ir Saulė'!$G6*8760)*1000</f>
        <v>0.30662042941379464</v>
      </c>
      <c r="F15" s="377">
        <f>F7/('Vėjas ir Saulė'!$G6*8760)*1000</f>
        <v>0.24418971027322242</v>
      </c>
      <c r="G15" s="271"/>
      <c r="H15" s="375">
        <f>H7/('Vėjas ir Saulė'!$G6*2208)*1000</f>
        <v>0.25365116592853626</v>
      </c>
      <c r="I15" s="377">
        <f>I7/('Vėjas ir Saulė'!$G6*2208)*1000</f>
        <v>0.18174689866184104</v>
      </c>
      <c r="J15" s="377">
        <f>J7/('Vėjas ir Saulė'!$G6*2184)*1000</f>
        <v>0.22329909046776514</v>
      </c>
      <c r="K15" s="377">
        <f>K7/('Vėjas ir Saulė'!$G6*2160)*1000</f>
        <v>0.38214327004989651</v>
      </c>
      <c r="L15" s="377">
        <f>L7/('Vėjas ir Saulė'!$G6*2208)*1000</f>
        <v>0.38886965847580046</v>
      </c>
      <c r="M15" s="377">
        <f>M7/('Vėjas ir Saulė'!$G6*2208)*1000</f>
        <v>0.2137907360667968</v>
      </c>
      <c r="N15" s="377">
        <f>N7/('Vėjas ir Saulė'!$G6*2184)*1000</f>
        <v>0.23673605510954907</v>
      </c>
      <c r="O15" s="377">
        <f>O7/('Vėjas ir Saulė'!$G6*2160)*1000</f>
        <v>0.2887534481359782</v>
      </c>
      <c r="P15" s="377">
        <f>P7/('Vėjas ir Saulė'!$G6*2208)*1000</f>
        <v>0.40327723939235194</v>
      </c>
      <c r="Q15" s="377">
        <f>Q7/('Vėjas ir Saulė'!$G6*2208)*1000</f>
        <v>0.23032961887073988</v>
      </c>
      <c r="R15" s="377">
        <f>R7/('Vėjas ir Saulė'!$G6*2184)*1000</f>
        <v>0.2461213986816396</v>
      </c>
      <c r="S15" s="377">
        <f>S7/('Vėjas ir Saulė'!$G6*2184)*1000</f>
        <v>0.40994106295311106</v>
      </c>
      <c r="T15" s="377">
        <f>T7/('Vėjas ir Saulė'!$G6*2208)*1000</f>
        <v>0.38445759321872469</v>
      </c>
      <c r="U15" s="377">
        <f>U7/('Vėjas ir Saulė'!$G6*2208)*1000</f>
        <v>0.24098895582329319</v>
      </c>
      <c r="V15" s="377">
        <f>V7/('Vėjas ir Saulė'!$G6*2184)*1000</f>
        <v>0.18592918126050653</v>
      </c>
      <c r="W15" s="377">
        <f>W7/('Vėjas ir Saulė'!$G6*2160)*1000</f>
        <v>0.41617576366070336</v>
      </c>
    </row>
    <row r="16" spans="1:23">
      <c r="A16" s="184" t="s">
        <v>512</v>
      </c>
      <c r="B16" s="377">
        <f>B8/('Vėjas ir Saulė'!$G7*8760)*1000</f>
        <v>0.26955714611872139</v>
      </c>
      <c r="C16" s="377">
        <f>C8/('Vėjas ir Saulė'!$G7*8760)*1000</f>
        <v>0.26914861872146117</v>
      </c>
      <c r="D16" s="377">
        <f>D8/('Vėjas ir Saulė'!$G7*8784)*1000</f>
        <v>0.31430655737704916</v>
      </c>
      <c r="E16" s="377">
        <f>E8/('Vėjas ir Saulė'!$G7*8760)*1000</f>
        <v>0.30577968036529679</v>
      </c>
      <c r="F16" s="377">
        <f>F8/('Vėjas ir Saulė'!$G7*8760)*1000</f>
        <v>0.23356164383561642</v>
      </c>
      <c r="G16" s="271"/>
      <c r="H16" s="375">
        <f>H8/('Vėjas ir Saulė'!$G7*2208)*1000</f>
        <v>0.2503703351449274</v>
      </c>
      <c r="I16" s="377">
        <f>I8/('Vėjas ir Saulė'!$G7*2208)*1000</f>
        <v>0.17225575181159419</v>
      </c>
      <c r="J16" s="377">
        <f>J8/('Vėjas ir Saulė'!$G7*2184)*1000</f>
        <v>0.23821336996336998</v>
      </c>
      <c r="K16" s="377">
        <f>K8/('Vėjas ir Saulė'!$G7*2160)*1000</f>
        <v>0.42032601851851858</v>
      </c>
      <c r="L16" s="377">
        <f>L8/('Vėjas ir Saulė'!$G7*2208)*1000</f>
        <v>0.34862930253623187</v>
      </c>
      <c r="M16" s="377">
        <f>M8/('Vėjas ir Saulė'!$G7*2208)*1000</f>
        <v>0.21005307971014489</v>
      </c>
      <c r="N16" s="377">
        <f>N8/('Vėjas ir Saulė'!$G7*2184)*1000</f>
        <v>0.23357188644688645</v>
      </c>
      <c r="O16" s="377">
        <f>O8/('Vėjas ir Saulė'!$G7*2160)*1000</f>
        <v>0.28428249999999999</v>
      </c>
      <c r="P16" s="377">
        <f>P8/('Vėjas ir Saulė'!$G7*2208)*1000</f>
        <v>0.35094116847826085</v>
      </c>
      <c r="Q16" s="377">
        <f>Q8/('Vėjas ir Saulė'!$G7*2208)*1000</f>
        <v>0.19982880434782607</v>
      </c>
      <c r="R16" s="377">
        <f>R8/('Vėjas ir Saulė'!$G7*2184)*1000</f>
        <v>0.27558608058608058</v>
      </c>
      <c r="S16" s="377">
        <f>S8/('Vėjas ir Saulė'!$G7*2184)*1000</f>
        <v>0.43172559523809523</v>
      </c>
      <c r="T16" s="377">
        <f>T8/('Vėjas ir Saulė'!$G7*2208)*1000</f>
        <v>0.34767604166666666</v>
      </c>
      <c r="U16" s="377">
        <f>U8/('Vėjas ir Saulė'!$G7*2208)*1000</f>
        <v>0.23569945652173913</v>
      </c>
      <c r="V16" s="377">
        <f>V8/('Vėjas ir Saulė'!$G7*2184)*1000</f>
        <v>0.2545691391941392</v>
      </c>
      <c r="W16" s="377">
        <f>W8/('Vėjas ir Saulė'!$G7*2160)*1000</f>
        <v>0.38636939814814819</v>
      </c>
    </row>
    <row r="17" spans="1:23">
      <c r="A17" s="184" t="s">
        <v>614</v>
      </c>
      <c r="B17" s="377">
        <f>B9/('Vėjas ir Saulė'!$G8*8760)*1000</f>
        <v>0.24835662406913667</v>
      </c>
      <c r="C17" s="324">
        <v>0.25553204774600841</v>
      </c>
      <c r="D17" s="324">
        <v>0.30109516540140097</v>
      </c>
      <c r="E17" s="324">
        <v>0.28804812024353116</v>
      </c>
      <c r="F17" s="324">
        <v>0.22265562404870623</v>
      </c>
      <c r="G17" s="271"/>
      <c r="H17" s="375">
        <f>H9/('Vėjas ir Saulė'!$G8*2208)*1000</f>
        <v>0.23441187019745163</v>
      </c>
      <c r="I17" s="324">
        <f>I9/('Vėjas ir Saulė'!$G8*2208)*1000</f>
        <v>0.1574777198229744</v>
      </c>
      <c r="J17" s="324">
        <f>J9/('Vėjas ir Saulė'!$G8*2184)*1000</f>
        <v>0.21824092853455268</v>
      </c>
      <c r="K17" s="324">
        <f>K9/('Vėjas ir Saulė'!$G8*2160)*1000</f>
        <v>0.38596001118568235</v>
      </c>
      <c r="L17" s="324">
        <f>L9/('Vėjas ir Saulė'!$G8*2208)*1000</f>
        <v>0.33231853662095123</v>
      </c>
      <c r="M17" s="324">
        <f>M9/('Vėjas ir Saulė'!$G8*2208)*1000</f>
        <v>0.19140283046396261</v>
      </c>
      <c r="N17" s="324">
        <f>N9/('Vėjas ir Saulė'!$G8*2184)*1000</f>
        <v>0.22239551835189419</v>
      </c>
      <c r="O17" s="324">
        <f>O9/('Vėjas ir Saulė'!$G8*2160)*1000</f>
        <v>0.27609821650509569</v>
      </c>
      <c r="P17" s="324">
        <f>P9/('Vėjas ir Saulė'!$G8*2208)*1000</f>
        <v>0.32967297077132568</v>
      </c>
      <c r="Q17" s="324">
        <f>Q9/('Vėjas ir Saulė'!$G8*2208)*1000</f>
        <v>0.19345169487403946</v>
      </c>
      <c r="R17" s="324">
        <f>R9/('Vėjas ir Saulė'!$G8*2184)*1000</f>
        <v>0.26569434201145609</v>
      </c>
      <c r="S17" s="324">
        <f>S9/('Vėjas ir Saulė'!$G8*2184)*1000</f>
        <v>0.41643050741205107</v>
      </c>
      <c r="T17" s="324">
        <f>T9/('Vėjas ir Saulė'!$G8*2208)*1000</f>
        <v>0.31917979768505</v>
      </c>
      <c r="U17" s="324">
        <f>U9/('Vėjas ir Saulė'!$G8*2208)*1000</f>
        <v>0.23053837175372044</v>
      </c>
      <c r="V17" s="324">
        <f>V9/('Vėjas ir Saulė'!$G8*2184)*1000</f>
        <v>0.23448429087690831</v>
      </c>
      <c r="W17" s="324">
        <f>W9/('Vėjas ir Saulė'!$G8*2160)*1000</f>
        <v>0.37701158960974401</v>
      </c>
    </row>
    <row r="18" spans="1:23">
      <c r="A18" s="184" t="s">
        <v>517</v>
      </c>
      <c r="B18" s="377">
        <f>B10/('Vėjas ir Saulė'!$G9*8760)*1000</f>
        <v>0.29656666541906829</v>
      </c>
      <c r="C18" s="324">
        <v>0.34219659655163814</v>
      </c>
      <c r="D18" s="324">
        <v>0.38441739576179246</v>
      </c>
      <c r="E18" s="324">
        <v>0.33980568239472353</v>
      </c>
      <c r="F18" s="324">
        <v>0.29433446854388634</v>
      </c>
      <c r="G18" s="271"/>
      <c r="H18" s="375">
        <f>H10/('Vėjas ir Saulė'!$G9*2208)*1000</f>
        <v>0.32665053060901239</v>
      </c>
      <c r="I18" s="324">
        <f>I10/('Vėjas ir Saulė'!$G9*2208)*1000</f>
        <v>0.19707288944325646</v>
      </c>
      <c r="J18" s="324">
        <f>J10/('Vėjas ir Saulė'!$G9*2184)*1000</f>
        <v>0.27684708961348303</v>
      </c>
      <c r="K18" s="324">
        <f>K10/('Vėjas ir Saulė'!$G9*2160)*1000</f>
        <v>0.38745770087026915</v>
      </c>
      <c r="L18" s="324">
        <f>L10/('Vėjas ir Saulė'!$G9*2208)*1000</f>
        <v>0.44853934030252629</v>
      </c>
      <c r="M18" s="324">
        <f>M10/('Vėjas ir Saulė'!$G9*2208)*1000</f>
        <v>0.30675833531321772</v>
      </c>
      <c r="N18" s="324">
        <f>N10/('Vėjas ir Saulė'!$G9*2184)*1000</f>
        <v>0.26086195680457974</v>
      </c>
      <c r="O18" s="324">
        <f>O10/('Vėjas ir Saulė'!$G9*2160)*1000</f>
        <v>0.35195481683869662</v>
      </c>
      <c r="P18" s="324">
        <f>P10/('Vėjas ir Saulė'!$G9*2208)*1000</f>
        <v>0.42244330106121802</v>
      </c>
      <c r="Q18" s="324">
        <f>Q10/('Vėjas ir Saulė'!$G9*2208)*1000</f>
        <v>0.29068536172487525</v>
      </c>
      <c r="R18" s="324">
        <f>R10/('Vėjas ir Saulė'!$G9*2184)*1000</f>
        <v>0.29379108368862461</v>
      </c>
      <c r="S18" s="324">
        <f>S10/('Vėjas ir Saulė'!$G9*2184)*1000</f>
        <v>0.53136199183330324</v>
      </c>
      <c r="T18" s="324">
        <f>T10/('Vėjas ir Saulė'!$G9*2208)*1000</f>
        <v>0.38689603627148172</v>
      </c>
      <c r="U18" s="324">
        <f>U10/('Vėjas ir Saulė'!$G9*2208)*1000</f>
        <v>0.25274661934743009</v>
      </c>
      <c r="V18" s="324">
        <f>V10/('Vėjas ir Saulė'!$G9*2184)*1000</f>
        <v>0.2315378110050241</v>
      </c>
      <c r="W18" s="324">
        <f>W10/('Vėjas ir Saulė'!$G9*2160)*1000</f>
        <v>0.46754161606962158</v>
      </c>
    </row>
    <row r="19" spans="1:23">
      <c r="A19" s="184" t="s">
        <v>522</v>
      </c>
      <c r="B19" s="377">
        <f>B11/('Vėjas ir Saulė'!$G10*8760)*1000</f>
        <v>0.33279450152207007</v>
      </c>
      <c r="C19" s="324">
        <v>0.3651059979071537</v>
      </c>
      <c r="D19" s="324">
        <v>0.38737320222374011</v>
      </c>
      <c r="E19" s="324">
        <v>0.39634656582952821</v>
      </c>
      <c r="F19" s="324">
        <v>0.32012858162100455</v>
      </c>
      <c r="G19" s="271"/>
      <c r="H19" s="375">
        <f>H11/('Vėjas ir Saulė'!$G10*2208)*1000</f>
        <v>0.31878953426932377</v>
      </c>
      <c r="I19" s="324">
        <f>I11/('Vėjas ir Saulė'!$G10*2208)*1000</f>
        <v>0.22910182669082124</v>
      </c>
      <c r="J19" s="324">
        <f>J11/('Vėjas ir Saulė'!$G10*2184)*1000</f>
        <v>0.31767336309523808</v>
      </c>
      <c r="K19" s="324">
        <f>K11/('Vėjas ir Saulė'!$G10*2160)*1000</f>
        <v>0.46839679783950616</v>
      </c>
      <c r="L19" s="324">
        <f>L11/('Vėjas ir Saulė'!$G10*2208)*1000</f>
        <v>0.47143646210748791</v>
      </c>
      <c r="M19" s="324">
        <f>M11/('Vėjas ir Saulė'!$G10*2208)*1000</f>
        <v>0.28883605072463764</v>
      </c>
      <c r="N19" s="324">
        <f>N11/('Vėjas ir Saulė'!$G10*2184)*1000</f>
        <v>0.32171235882173382</v>
      </c>
      <c r="O19" s="324">
        <f>O11/('Vėjas ir Saulė'!$G10*2160)*1000</f>
        <v>0.37825326003086418</v>
      </c>
      <c r="P19" s="324">
        <f>P11/('Vėjas ir Saulė'!$G10*2208)*1000</f>
        <v>0.42821059782608689</v>
      </c>
      <c r="Q19" s="324">
        <f>Q11/('Vėjas ir Saulė'!$G10*2208)*1000</f>
        <v>0.26540387228260864</v>
      </c>
      <c r="R19" s="324">
        <f>R11/('Vėjas ir Saulė'!$G10*2184)*1000</f>
        <v>0.33873202838827832</v>
      </c>
      <c r="S19" s="324">
        <f>S11/('Vėjas ir Saulė'!$G10*2184)*1000</f>
        <v>0.518037870115995</v>
      </c>
      <c r="T19" s="324">
        <f>T11/('Vėjas ir Saulė'!$G10*2208)*1000</f>
        <v>0.45624188556763279</v>
      </c>
      <c r="U19" s="324">
        <f>U11/('Vėjas ir Saulė'!$G10*2208)*1000</f>
        <v>0.31457248263888887</v>
      </c>
      <c r="V19" s="324">
        <f>V11/('Vėjas ir Saulė'!$G10*2184)*1000</f>
        <v>0.32862665979853478</v>
      </c>
      <c r="W19" s="324">
        <f>W11/('Vėjas ir Saulė'!$G10*2160)*1000</f>
        <v>0.4871838734567901</v>
      </c>
    </row>
    <row r="20" spans="1:23" ht="14.25">
      <c r="A20" s="184" t="s">
        <v>616</v>
      </c>
      <c r="B20" s="377">
        <f>B12/('Vėjas ir Saulė'!$G11*8760)*1000</f>
        <v>0.33634974907727549</v>
      </c>
      <c r="C20" s="343">
        <v>0.43782938750989869</v>
      </c>
      <c r="D20" s="264">
        <v>0</v>
      </c>
      <c r="E20" s="343"/>
      <c r="F20" s="343">
        <v>0</v>
      </c>
      <c r="G20" s="271"/>
      <c r="H20" s="375">
        <f>H12/('Vėjas ir Saulė'!$G11*2208)*1000</f>
        <v>0.39067747642419465</v>
      </c>
      <c r="I20" s="343">
        <f>I12/('Vėjas ir Saulė'!$G11*2208)*1000</f>
        <v>0.20894442322236115</v>
      </c>
      <c r="J20" s="343">
        <f>J12/('Vėjas ir Saulė'!$G11*2184)*1000</f>
        <v>0.26096829200263705</v>
      </c>
      <c r="K20" s="343">
        <f>K12/('Vėjas ir Saulė'!$G11*2160)*1000</f>
        <v>0.48727032303869366</v>
      </c>
      <c r="L20" s="343">
        <v>0.43782938750989869</v>
      </c>
      <c r="M20" s="343"/>
      <c r="N20" s="343"/>
      <c r="O20" s="343"/>
      <c r="P20" s="343"/>
      <c r="Q20" s="343"/>
      <c r="R20" s="343"/>
      <c r="S20" s="343"/>
      <c r="T20" s="343"/>
      <c r="U20" s="343"/>
      <c r="V20" s="343"/>
      <c r="W20" s="343"/>
    </row>
    <row r="21" spans="1:23" ht="13.5" thickBot="1">
      <c r="A21" s="266" t="s">
        <v>91</v>
      </c>
      <c r="B21" s="498">
        <f>(B7*B15+B9*B17+B10*B18+B11*B19+B12*B20+B8*B16)/B13</f>
        <v>0.31901837480578965</v>
      </c>
      <c r="C21" s="325">
        <v>0.33483216788810394</v>
      </c>
      <c r="D21" s="325">
        <v>0.35666926925493148</v>
      </c>
      <c r="E21" s="325">
        <v>0.33955455869983175</v>
      </c>
      <c r="F21" s="325">
        <v>0.27517820385724584</v>
      </c>
      <c r="G21" s="272"/>
      <c r="H21" s="425">
        <f>(H7*H15+H8*H16+H9*H17+H10*H18+H11*H19+H12*H20)/H13</f>
        <v>0.35405252683393174</v>
      </c>
      <c r="I21" s="325">
        <f>(I7*I15+I8*I16+I9*I17+I10*I18+I11*I19+I12*I20)/I13</f>
        <v>0.2042693558413097</v>
      </c>
      <c r="J21" s="325">
        <f>(J7*J15+J8*J16+J9*J17+J10*J18+J11*J19+J12*J20)/J13</f>
        <v>0.26638044639083819</v>
      </c>
      <c r="K21" s="325">
        <f>(K7*K15+K8*K16+K9*K17+K10*K18+K11*K19+K12*K20)/K13</f>
        <v>0.45953036303577893</v>
      </c>
      <c r="L21" s="325">
        <v>0.42524519898818097</v>
      </c>
      <c r="M21" s="325">
        <f>(M7*M15+M8*M16+M9*M17+M10*M18+M11*M19)/(M13-M12)</f>
        <v>0.2636830605877365</v>
      </c>
      <c r="N21" s="325">
        <f>(N7*N15+N8*N16+N9*N17+N10*N18+N11*N19)/(N13-N12)</f>
        <v>0.27201539593530311</v>
      </c>
      <c r="O21" s="325">
        <f t="shared" ref="O21:W21" si="7">(O7*O15+O8*O16+O9*O17+O10*O18+O11*O19)/(O13-O12)</f>
        <v>0.33473889131084894</v>
      </c>
      <c r="P21" s="325">
        <f t="shared" si="7"/>
        <v>0.39860079218364625</v>
      </c>
      <c r="Q21" s="325">
        <f t="shared" si="7"/>
        <v>0.25053164617825646</v>
      </c>
      <c r="R21" s="325">
        <f t="shared" si="7"/>
        <v>0.29810087989964618</v>
      </c>
      <c r="S21" s="325">
        <f t="shared" si="7"/>
        <v>0.48294598569475822</v>
      </c>
      <c r="T21" s="325">
        <f t="shared" si="7"/>
        <v>0.39671587027290972</v>
      </c>
      <c r="U21" s="325">
        <f t="shared" si="7"/>
        <v>0.26883377842395828</v>
      </c>
      <c r="V21" s="325">
        <f t="shared" si="7"/>
        <v>0.26966469648367386</v>
      </c>
      <c r="W21" s="325">
        <f t="shared" si="7"/>
        <v>0.44404921432015232</v>
      </c>
    </row>
    <row r="22" spans="1:23" s="191" customFormat="1">
      <c r="A22" s="269" t="s">
        <v>617</v>
      </c>
      <c r="B22" s="270"/>
      <c r="C22" s="270"/>
      <c r="D22" s="270"/>
      <c r="E22" s="270"/>
      <c r="F22" s="270"/>
      <c r="G22" s="265"/>
      <c r="H22" s="449"/>
      <c r="I22" s="270"/>
      <c r="J22" s="270"/>
      <c r="K22" s="270"/>
      <c r="L22" s="270"/>
      <c r="M22" s="270"/>
      <c r="N22" s="270"/>
      <c r="O22" s="270"/>
      <c r="P22" s="270"/>
      <c r="Q22" s="270"/>
      <c r="R22" s="270"/>
      <c r="S22" s="270"/>
      <c r="T22" s="270"/>
      <c r="U22" s="270"/>
      <c r="V22" s="270"/>
      <c r="W22" s="270"/>
    </row>
    <row r="23" spans="1:23">
      <c r="A23" s="184" t="s">
        <v>618</v>
      </c>
      <c r="B23" s="264">
        <f t="shared" ref="B23:B27" si="8">SUM(H23:K23)</f>
        <v>36.464394895219534</v>
      </c>
      <c r="C23" s="264">
        <f>SUM(L23:O23)</f>
        <v>45.084045191512814</v>
      </c>
      <c r="D23" s="264">
        <f>SUM(P23:S23)</f>
        <v>46.368421052631582</v>
      </c>
      <c r="E23" s="264">
        <f>SUM(T23:W23)</f>
        <v>33.930681578947372</v>
      </c>
      <c r="F23" s="264">
        <v>30.633976789542501</v>
      </c>
      <c r="G23" s="265"/>
      <c r="H23" s="372">
        <v>10.454783063251437</v>
      </c>
      <c r="I23" s="264">
        <v>7.2138003136434907</v>
      </c>
      <c r="J23" s="264">
        <v>10.680628272251308</v>
      </c>
      <c r="K23" s="264">
        <v>8.1151832460732987</v>
      </c>
      <c r="L23" s="264">
        <v>11.780104712041885</v>
      </c>
      <c r="M23" s="264">
        <v>11.361256544502616</v>
      </c>
      <c r="N23" s="264">
        <v>10.890052356020941</v>
      </c>
      <c r="O23" s="264">
        <v>11.052631578947368</v>
      </c>
      <c r="P23" s="264">
        <v>11.684210526315789</v>
      </c>
      <c r="Q23" s="264">
        <v>11.368421052631579</v>
      </c>
      <c r="R23" s="264">
        <v>11.526315789473685</v>
      </c>
      <c r="S23" s="264">
        <v>11.789473684210526</v>
      </c>
      <c r="T23" s="264">
        <v>13.772631578947369</v>
      </c>
      <c r="U23" s="264">
        <v>6.5578931578947373</v>
      </c>
      <c r="V23" s="264">
        <v>7.2390799999999995</v>
      </c>
      <c r="W23" s="264">
        <v>6.3610768421052635</v>
      </c>
    </row>
    <row r="24" spans="1:23">
      <c r="A24" s="184" t="s">
        <v>614</v>
      </c>
      <c r="B24" s="264">
        <f t="shared" si="8"/>
        <v>48.187919463087248</v>
      </c>
      <c r="C24" s="264">
        <f t="shared" ref="C24:C26" si="9">SUM(L24:O24)</f>
        <v>49.047874720357946</v>
      </c>
      <c r="D24" s="264">
        <f>SUM(P24:S24)</f>
        <v>41.533333333333331</v>
      </c>
      <c r="E24" s="264">
        <f>SUM(T24:W24)</f>
        <v>35.997518666666664</v>
      </c>
      <c r="F24" s="264">
        <v>32.500000000000007</v>
      </c>
      <c r="G24" s="265"/>
      <c r="H24" s="372">
        <v>14.026845637583893</v>
      </c>
      <c r="I24" s="264">
        <v>11.610738255033556</v>
      </c>
      <c r="J24" s="264">
        <v>11.34228187919463</v>
      </c>
      <c r="K24" s="264">
        <v>11.208053691275168</v>
      </c>
      <c r="L24" s="264">
        <v>11.946308724832214</v>
      </c>
      <c r="M24" s="264">
        <v>12.953020134228188</v>
      </c>
      <c r="N24" s="264">
        <v>12.281879194630871</v>
      </c>
      <c r="O24" s="264">
        <v>11.866666666666667</v>
      </c>
      <c r="P24" s="264">
        <v>15.866666666666667</v>
      </c>
      <c r="Q24" s="264">
        <v>7.2</v>
      </c>
      <c r="R24" s="264">
        <v>9</v>
      </c>
      <c r="S24" s="264">
        <v>9.4666666666666668</v>
      </c>
      <c r="T24" s="264">
        <v>15.366000000000001</v>
      </c>
      <c r="U24" s="264">
        <v>7.3702446666666663</v>
      </c>
      <c r="V24" s="264">
        <v>7.0470493333333328</v>
      </c>
      <c r="W24" s="264">
        <v>6.2142246666666656</v>
      </c>
    </row>
    <row r="25" spans="1:23">
      <c r="A25" s="184" t="s">
        <v>517</v>
      </c>
      <c r="B25" s="264">
        <f t="shared" si="8"/>
        <v>37.704918032786885</v>
      </c>
      <c r="C25" s="264">
        <f t="shared" si="9"/>
        <v>35.229508196721312</v>
      </c>
      <c r="D25" s="264">
        <f>SUM(P25:S25)</f>
        <v>27.277777777777779</v>
      </c>
      <c r="E25" s="264">
        <f>SUM(T25:W25)</f>
        <v>22.444444444444443</v>
      </c>
      <c r="F25" s="264">
        <v>23.277777777777775</v>
      </c>
      <c r="G25" s="265"/>
      <c r="H25" s="372">
        <v>11.147540983606557</v>
      </c>
      <c r="I25" s="264">
        <v>8.9071038251366108</v>
      </c>
      <c r="J25" s="264">
        <v>9.2349726775956285</v>
      </c>
      <c r="K25" s="264">
        <v>8.415300546448087</v>
      </c>
      <c r="L25" s="264">
        <v>8.7978142076502728</v>
      </c>
      <c r="M25" s="264">
        <v>10.163934426229508</v>
      </c>
      <c r="N25" s="264">
        <v>7.2677595628415297</v>
      </c>
      <c r="O25" s="264">
        <v>9</v>
      </c>
      <c r="P25" s="264">
        <v>8.2222222222222214</v>
      </c>
      <c r="Q25" s="264">
        <v>6.7222222222222223</v>
      </c>
      <c r="R25" s="264">
        <v>6.166666666666667</v>
      </c>
      <c r="S25" s="264">
        <v>6.166666666666667</v>
      </c>
      <c r="T25" s="264">
        <v>7.5</v>
      </c>
      <c r="U25" s="264">
        <v>3.7222222222222223</v>
      </c>
      <c r="V25" s="264">
        <v>5.6111111111111107</v>
      </c>
      <c r="W25" s="264">
        <v>5.6111111111111107</v>
      </c>
    </row>
    <row r="26" spans="1:23">
      <c r="A26" s="184" t="s">
        <v>522</v>
      </c>
      <c r="B26" s="264">
        <f t="shared" si="8"/>
        <v>36.541666666666671</v>
      </c>
      <c r="C26" s="264">
        <f t="shared" si="9"/>
        <v>35.375</v>
      </c>
      <c r="D26" s="264">
        <f>SUM(P26:S26)</f>
        <v>35.5</v>
      </c>
      <c r="E26" s="264">
        <f>SUM(T26:W26)</f>
        <v>34.5959</v>
      </c>
      <c r="F26" s="264">
        <v>30.833333333333336</v>
      </c>
      <c r="G26" s="265"/>
      <c r="H26" s="372">
        <v>10</v>
      </c>
      <c r="I26" s="264">
        <v>8.8333333333333339</v>
      </c>
      <c r="J26" s="264">
        <v>8.8333333333333339</v>
      </c>
      <c r="K26" s="264">
        <v>8.875</v>
      </c>
      <c r="L26" s="264">
        <v>9.2916666666666661</v>
      </c>
      <c r="M26" s="264">
        <v>9.0833333333333339</v>
      </c>
      <c r="N26" s="264">
        <v>8.5833333333333339</v>
      </c>
      <c r="O26" s="264">
        <v>8.4166666666666661</v>
      </c>
      <c r="P26" s="264">
        <v>9.2916666666666661</v>
      </c>
      <c r="Q26" s="264">
        <v>9.3333333333333339</v>
      </c>
      <c r="R26" s="264">
        <v>8.5</v>
      </c>
      <c r="S26" s="264">
        <v>8.375</v>
      </c>
      <c r="T26" s="264">
        <v>6.8975000000000009</v>
      </c>
      <c r="U26" s="264">
        <v>9.7846991666666678</v>
      </c>
      <c r="V26" s="264">
        <v>8.7887008333333334</v>
      </c>
      <c r="W26" s="264">
        <v>9.125</v>
      </c>
    </row>
    <row r="27" spans="1:23">
      <c r="A27" s="184" t="s">
        <v>524</v>
      </c>
      <c r="B27" s="264">
        <f t="shared" si="8"/>
        <v>30.766773162939302</v>
      </c>
      <c r="C27" s="264">
        <f t="shared" ref="C27" si="10">SUM(L27:O27)</f>
        <v>9.2469648562300311</v>
      </c>
      <c r="D27" s="264">
        <f>SUM(P27:S27)</f>
        <v>6.3323961661341857</v>
      </c>
      <c r="E27" s="264">
        <f>SUM(T27:W27)</f>
        <v>0</v>
      </c>
      <c r="F27" s="264">
        <v>0</v>
      </c>
      <c r="G27" s="265"/>
      <c r="H27" s="372">
        <v>12.619808306709265</v>
      </c>
      <c r="I27" s="264">
        <v>6.4004259850905214</v>
      </c>
      <c r="J27" s="264">
        <v>6.1767838125665602</v>
      </c>
      <c r="K27" s="264">
        <v>5.5697550585729498</v>
      </c>
      <c r="L27" s="450">
        <v>1.5858359957401489</v>
      </c>
      <c r="M27" s="342">
        <v>2.2713525026624066</v>
      </c>
      <c r="N27" s="342">
        <v>3.3567625133120336</v>
      </c>
      <c r="O27" s="342">
        <v>2.033013844515442</v>
      </c>
      <c r="P27" s="342">
        <v>0.40851970181043645</v>
      </c>
      <c r="Q27" s="342">
        <v>2.9364430244941429</v>
      </c>
      <c r="R27" s="342">
        <v>1.7179978700745473</v>
      </c>
      <c r="S27" s="342">
        <v>1.2694355697550586</v>
      </c>
      <c r="T27" s="342"/>
      <c r="U27" s="342"/>
      <c r="V27" s="342"/>
      <c r="W27" s="342"/>
    </row>
    <row r="28" spans="1:23">
      <c r="A28" s="242" t="s">
        <v>984</v>
      </c>
      <c r="B28" s="242"/>
      <c r="C28" s="242"/>
      <c r="D28" s="243"/>
    </row>
    <row r="29" spans="1:23">
      <c r="A29" s="242" t="s">
        <v>619</v>
      </c>
      <c r="B29" s="171"/>
    </row>
    <row r="30" spans="1:23">
      <c r="A30" s="243" t="s">
        <v>620</v>
      </c>
      <c r="B30" s="171"/>
    </row>
    <row r="31" spans="1:23">
      <c r="B31" s="171"/>
    </row>
    <row r="32" spans="1:23">
      <c r="B32" s="171"/>
      <c r="D32" s="330"/>
      <c r="E32" s="330"/>
      <c r="F32" s="330"/>
      <c r="G32" s="330"/>
      <c r="P32" s="330"/>
      <c r="Q32" s="330"/>
      <c r="R32" s="330"/>
      <c r="S32" s="330"/>
      <c r="T32" s="330"/>
      <c r="U32" s="330"/>
      <c r="V32" s="330"/>
      <c r="W32" s="330"/>
    </row>
    <row r="33" spans="4:23">
      <c r="D33" s="330"/>
      <c r="E33" s="330"/>
      <c r="F33" s="330"/>
      <c r="G33" s="330"/>
      <c r="P33" s="330"/>
      <c r="Q33" s="330"/>
      <c r="R33" s="330"/>
      <c r="S33" s="330"/>
      <c r="T33" s="330"/>
      <c r="U33" s="330"/>
      <c r="V33" s="330"/>
      <c r="W33" s="330"/>
    </row>
    <row r="34" spans="4:23">
      <c r="G34" s="171"/>
    </row>
    <row r="35" spans="4:23">
      <c r="G35" s="171"/>
    </row>
    <row r="36" spans="4:23">
      <c r="G36" s="171"/>
    </row>
    <row r="37" spans="4:23">
      <c r="G37" s="171"/>
    </row>
    <row r="38" spans="4:23">
      <c r="G38" s="171"/>
    </row>
    <row r="39" spans="4:23">
      <c r="G39" s="171"/>
    </row>
    <row r="40" spans="4:23">
      <c r="G40" s="171"/>
    </row>
    <row r="41" spans="4:23">
      <c r="G41" s="171"/>
      <c r="H41" s="171"/>
      <c r="I41" s="171"/>
      <c r="J41" s="171"/>
      <c r="K41" s="171"/>
      <c r="L41" s="171"/>
      <c r="M41" s="171"/>
      <c r="N41" s="171"/>
    </row>
    <row r="42" spans="4:23">
      <c r="G42" s="171"/>
      <c r="H42" s="171"/>
      <c r="I42" s="171"/>
      <c r="J42" s="171"/>
      <c r="K42" s="171"/>
      <c r="L42" s="171"/>
      <c r="M42" s="171"/>
      <c r="N42" s="171"/>
    </row>
    <row r="43" spans="4:23">
      <c r="G43" s="171"/>
      <c r="H43" s="171"/>
      <c r="I43" s="171"/>
      <c r="J43" s="171"/>
      <c r="K43" s="171"/>
      <c r="L43" s="171"/>
      <c r="M43" s="171"/>
      <c r="N43" s="171"/>
    </row>
    <row r="44" spans="4:23">
      <c r="G44" s="171"/>
      <c r="H44" s="171"/>
      <c r="I44" s="171"/>
      <c r="J44" s="171"/>
      <c r="K44" s="171"/>
      <c r="L44" s="171"/>
      <c r="M44" s="171"/>
      <c r="N44" s="171"/>
    </row>
    <row r="45" spans="4:23">
      <c r="G45" s="171"/>
      <c r="H45" s="171"/>
      <c r="I45" s="171"/>
      <c r="J45" s="171"/>
      <c r="K45" s="171"/>
      <c r="L45" s="171"/>
      <c r="M45" s="171"/>
      <c r="N45" s="171"/>
    </row>
    <row r="46" spans="4:23">
      <c r="G46" s="171"/>
      <c r="H46" s="171"/>
      <c r="I46" s="171"/>
      <c r="J46" s="171"/>
      <c r="K46" s="171"/>
      <c r="L46" s="171"/>
      <c r="M46" s="171"/>
      <c r="N46" s="171"/>
    </row>
    <row r="47" spans="4:23">
      <c r="G47" s="171"/>
      <c r="H47" s="171"/>
      <c r="I47" s="171"/>
      <c r="J47" s="171"/>
      <c r="K47" s="171"/>
      <c r="L47" s="171"/>
      <c r="M47" s="171"/>
      <c r="N47" s="171"/>
    </row>
    <row r="48" spans="4:23">
      <c r="G48" s="171"/>
      <c r="H48" s="171"/>
      <c r="I48" s="171"/>
      <c r="J48" s="171"/>
      <c r="K48" s="171"/>
      <c r="L48" s="171"/>
      <c r="M48" s="171"/>
      <c r="N48" s="171"/>
    </row>
    <row r="49" spans="7:14">
      <c r="G49" s="171"/>
      <c r="H49" s="171"/>
      <c r="I49" s="171"/>
      <c r="J49" s="171"/>
      <c r="K49" s="171"/>
      <c r="L49" s="171"/>
      <c r="M49" s="171"/>
      <c r="N49" s="171"/>
    </row>
    <row r="50" spans="7:14">
      <c r="G50" s="171"/>
      <c r="H50" s="171"/>
      <c r="I50" s="171"/>
      <c r="J50" s="171"/>
      <c r="K50" s="171"/>
      <c r="L50" s="171"/>
      <c r="M50" s="171"/>
      <c r="N50" s="171"/>
    </row>
    <row r="51" spans="7:14">
      <c r="G51" s="171"/>
      <c r="H51" s="171"/>
      <c r="I51" s="171"/>
      <c r="J51" s="171"/>
      <c r="K51" s="171"/>
      <c r="L51" s="171"/>
      <c r="M51" s="171"/>
      <c r="N51" s="171"/>
    </row>
    <row r="52" spans="7:14">
      <c r="G52" s="171"/>
      <c r="H52" s="171"/>
      <c r="I52" s="171"/>
      <c r="J52" s="171"/>
      <c r="K52" s="171"/>
      <c r="L52" s="171"/>
      <c r="M52" s="171"/>
      <c r="N52" s="171"/>
    </row>
    <row r="53" spans="7:14">
      <c r="G53" s="171"/>
      <c r="H53" s="171"/>
      <c r="I53" s="171"/>
      <c r="J53" s="171"/>
      <c r="K53" s="171"/>
      <c r="L53" s="171"/>
      <c r="M53" s="171"/>
      <c r="N53" s="171"/>
    </row>
    <row r="54" spans="7:14">
      <c r="G54" s="171"/>
      <c r="H54" s="171"/>
      <c r="I54" s="171"/>
      <c r="J54" s="171"/>
      <c r="K54" s="171"/>
      <c r="L54" s="171"/>
      <c r="M54" s="171"/>
      <c r="N54" s="171"/>
    </row>
    <row r="55" spans="7:14">
      <c r="G55" s="171"/>
      <c r="H55" s="171"/>
      <c r="I55" s="171"/>
      <c r="J55" s="171"/>
      <c r="K55" s="171"/>
      <c r="L55" s="171"/>
      <c r="M55" s="171"/>
      <c r="N55" s="171"/>
    </row>
    <row r="56" spans="7:14">
      <c r="G56" s="171"/>
      <c r="H56" s="171"/>
      <c r="I56" s="171"/>
      <c r="J56" s="171"/>
      <c r="K56" s="171"/>
      <c r="L56" s="171"/>
      <c r="M56" s="171"/>
      <c r="N56" s="171"/>
    </row>
    <row r="57" spans="7:14">
      <c r="G57" s="171"/>
      <c r="H57" s="171"/>
      <c r="I57" s="171"/>
      <c r="J57" s="171"/>
      <c r="K57" s="171"/>
      <c r="L57" s="171"/>
      <c r="M57" s="171"/>
      <c r="N57" s="171"/>
    </row>
    <row r="58" spans="7:14">
      <c r="G58" s="171"/>
      <c r="H58" s="171"/>
      <c r="I58" s="171"/>
      <c r="J58" s="171"/>
      <c r="K58" s="171"/>
      <c r="L58" s="171"/>
      <c r="M58" s="171"/>
      <c r="N58" s="171"/>
    </row>
    <row r="59" spans="7:14">
      <c r="G59" s="171"/>
      <c r="H59" s="171"/>
      <c r="I59" s="171"/>
      <c r="J59" s="171"/>
      <c r="K59" s="171"/>
      <c r="L59" s="171"/>
      <c r="M59" s="171"/>
      <c r="N59" s="171"/>
    </row>
    <row r="60" spans="7:14">
      <c r="G60" s="171"/>
      <c r="H60" s="171"/>
      <c r="I60" s="171"/>
      <c r="J60" s="171"/>
      <c r="K60" s="171"/>
      <c r="L60" s="171"/>
      <c r="M60" s="171"/>
      <c r="N60" s="171"/>
    </row>
    <row r="61" spans="7:14">
      <c r="G61" s="171"/>
      <c r="H61" s="171"/>
      <c r="I61" s="171"/>
      <c r="J61" s="171"/>
      <c r="K61" s="171"/>
      <c r="L61" s="171"/>
      <c r="M61" s="171"/>
      <c r="N61" s="171"/>
    </row>
    <row r="62" spans="7:14">
      <c r="G62" s="171"/>
      <c r="H62" s="171"/>
      <c r="I62" s="171"/>
      <c r="J62" s="171"/>
      <c r="K62" s="171"/>
      <c r="L62" s="171"/>
      <c r="M62" s="171"/>
      <c r="N62" s="171"/>
    </row>
    <row r="63" spans="7:14">
      <c r="G63" s="171"/>
      <c r="H63" s="171"/>
      <c r="I63" s="171"/>
      <c r="J63" s="171"/>
      <c r="K63" s="171"/>
      <c r="L63" s="171"/>
      <c r="M63" s="171"/>
      <c r="N63" s="171"/>
    </row>
    <row r="64" spans="7:14">
      <c r="G64" s="171"/>
      <c r="H64" s="171"/>
      <c r="I64" s="171"/>
      <c r="J64" s="171"/>
      <c r="K64" s="171"/>
      <c r="L64" s="171"/>
      <c r="M64" s="171"/>
      <c r="N64" s="171"/>
    </row>
    <row r="65" spans="7:14">
      <c r="G65" s="171"/>
      <c r="H65" s="171"/>
      <c r="I65" s="171"/>
      <c r="J65" s="171"/>
      <c r="K65" s="171"/>
      <c r="L65" s="171"/>
      <c r="M65" s="171"/>
      <c r="N65" s="171"/>
    </row>
    <row r="66" spans="7:14">
      <c r="G66" s="171"/>
      <c r="H66" s="171"/>
      <c r="I66" s="171"/>
      <c r="J66" s="171"/>
      <c r="K66" s="171"/>
      <c r="L66" s="171"/>
      <c r="M66" s="171"/>
      <c r="N66" s="171"/>
    </row>
    <row r="67" spans="7:14">
      <c r="G67" s="171"/>
      <c r="H67" s="171"/>
      <c r="I67" s="171"/>
      <c r="J67" s="171"/>
      <c r="K67" s="171"/>
      <c r="L67" s="171"/>
      <c r="M67" s="171"/>
      <c r="N67" s="171"/>
    </row>
    <row r="68" spans="7:14">
      <c r="G68" s="171"/>
      <c r="H68" s="171"/>
      <c r="I68" s="171"/>
      <c r="J68" s="171"/>
      <c r="K68" s="171"/>
      <c r="L68" s="171"/>
      <c r="M68" s="171"/>
      <c r="N68" s="171"/>
    </row>
    <row r="69" spans="7:14">
      <c r="G69" s="171"/>
      <c r="H69" s="171"/>
      <c r="I69" s="171"/>
      <c r="J69" s="171"/>
      <c r="K69" s="171"/>
      <c r="L69" s="171"/>
      <c r="M69" s="171"/>
      <c r="N69" s="171"/>
    </row>
    <row r="70" spans="7:14">
      <c r="G70" s="171"/>
      <c r="H70" s="171"/>
      <c r="I70" s="171"/>
      <c r="J70" s="171"/>
      <c r="K70" s="171"/>
      <c r="L70" s="171"/>
      <c r="M70" s="171"/>
      <c r="N70" s="171"/>
    </row>
    <row r="71" spans="7:14">
      <c r="G71" s="171"/>
      <c r="H71" s="171"/>
      <c r="I71" s="171"/>
      <c r="J71" s="171"/>
      <c r="K71" s="171"/>
      <c r="L71" s="171"/>
      <c r="M71" s="171"/>
      <c r="N71" s="171"/>
    </row>
    <row r="72" spans="7:14">
      <c r="G72" s="171"/>
      <c r="H72" s="171"/>
      <c r="I72" s="171"/>
      <c r="J72" s="171"/>
      <c r="K72" s="171"/>
      <c r="L72" s="171"/>
      <c r="M72" s="171"/>
      <c r="N72" s="171"/>
    </row>
  </sheetData>
  <conditionalFormatting sqref="G7:G13 P9:W13">
    <cfRule type="expression" dxfId="1051" priority="572">
      <formula>#REF!=0</formula>
    </cfRule>
  </conditionalFormatting>
  <conditionalFormatting sqref="G23:G24 P23:W24">
    <cfRule type="expression" dxfId="1050" priority="571">
      <formula>#REF!=0</formula>
    </cfRule>
  </conditionalFormatting>
  <conditionalFormatting sqref="G25 P25:W25">
    <cfRule type="expression" dxfId="1049" priority="570">
      <formula>#REF!=0</formula>
    </cfRule>
  </conditionalFormatting>
  <conditionalFormatting sqref="E22 G26:G27 E6 G22 G6:G14 P6:W6 P22:W27 E14 P9:W14">
    <cfRule type="expression" dxfId="1048" priority="569">
      <formula>#REF!=0</formula>
    </cfRule>
  </conditionalFormatting>
  <conditionalFormatting sqref="S10:V12">
    <cfRule type="expression" dxfId="1047" priority="568">
      <formula>#REF!=0</formula>
    </cfRule>
  </conditionalFormatting>
  <conditionalFormatting sqref="W14">
    <cfRule type="expression" dxfId="1046" priority="567">
      <formula>#REF!=0</formula>
    </cfRule>
  </conditionalFormatting>
  <conditionalFormatting sqref="S14:V14">
    <cfRule type="expression" dxfId="1045" priority="566">
      <formula>#REF!=0</formula>
    </cfRule>
  </conditionalFormatting>
  <conditionalFormatting sqref="W22">
    <cfRule type="expression" dxfId="1044" priority="565">
      <formula>#REF!=0</formula>
    </cfRule>
  </conditionalFormatting>
  <conditionalFormatting sqref="S22:V22">
    <cfRule type="expression" dxfId="1043" priority="564">
      <formula>#REF!=0</formula>
    </cfRule>
  </conditionalFormatting>
  <conditionalFormatting sqref="W6">
    <cfRule type="expression" dxfId="1042" priority="563">
      <formula>#REF!=0</formula>
    </cfRule>
  </conditionalFormatting>
  <conditionalFormatting sqref="S6:V6">
    <cfRule type="expression" dxfId="1041" priority="562">
      <formula>#REF!=0</formula>
    </cfRule>
  </conditionalFormatting>
  <conditionalFormatting sqref="W9">
    <cfRule type="expression" dxfId="1040" priority="559">
      <formula>#REF!=0</formula>
    </cfRule>
  </conditionalFormatting>
  <conditionalFormatting sqref="S9:V9">
    <cfRule type="expression" dxfId="1039" priority="558">
      <formula>#REF!=0</formula>
    </cfRule>
  </conditionalFormatting>
  <conditionalFormatting sqref="W23:W27">
    <cfRule type="expression" dxfId="1038" priority="557">
      <formula>#REF!=0</formula>
    </cfRule>
  </conditionalFormatting>
  <conditionalFormatting sqref="S23:V27">
    <cfRule type="expression" dxfId="1037" priority="556">
      <formula>#REF!=0</formula>
    </cfRule>
  </conditionalFormatting>
  <conditionalFormatting sqref="D23">
    <cfRule type="expression" dxfId="1036" priority="554">
      <formula>#REF!=0</formula>
    </cfRule>
  </conditionalFormatting>
  <conditionalFormatting sqref="D6 D22 D14">
    <cfRule type="expression" dxfId="1035" priority="553">
      <formula>#REF!=0</formula>
    </cfRule>
  </conditionalFormatting>
  <conditionalFormatting sqref="F22">
    <cfRule type="expression" dxfId="1034" priority="546">
      <formula>#REF!=0</formula>
    </cfRule>
  </conditionalFormatting>
  <conditionalFormatting sqref="F22">
    <cfRule type="expression" dxfId="1033" priority="545">
      <formula>#REF!=0</formula>
    </cfRule>
  </conditionalFormatting>
  <conditionalFormatting sqref="F6">
    <cfRule type="expression" dxfId="1032" priority="550">
      <formula>#REF!=0</formula>
    </cfRule>
  </conditionalFormatting>
  <conditionalFormatting sqref="F6">
    <cfRule type="expression" dxfId="1031" priority="549">
      <formula>#REF!=0</formula>
    </cfRule>
  </conditionalFormatting>
  <conditionalFormatting sqref="F14">
    <cfRule type="expression" dxfId="1030" priority="548">
      <formula>#REF!=0</formula>
    </cfRule>
  </conditionalFormatting>
  <conditionalFormatting sqref="F14">
    <cfRule type="expression" dxfId="1029" priority="547">
      <formula>#REF!=0</formula>
    </cfRule>
  </conditionalFormatting>
  <conditionalFormatting sqref="O9:R9">
    <cfRule type="expression" dxfId="1028" priority="528">
      <formula>#REF!=0</formula>
    </cfRule>
  </conditionalFormatting>
  <conditionalFormatting sqref="O23:R27">
    <cfRule type="expression" dxfId="1027" priority="527">
      <formula>#REF!=0</formula>
    </cfRule>
  </conditionalFormatting>
  <conditionalFormatting sqref="O9:R13">
    <cfRule type="expression" dxfId="1026" priority="538">
      <formula>#REF!=0</formula>
    </cfRule>
  </conditionalFormatting>
  <conditionalFormatting sqref="O23:R24">
    <cfRule type="expression" dxfId="1025" priority="537">
      <formula>#REF!=0</formula>
    </cfRule>
  </conditionalFormatting>
  <conditionalFormatting sqref="O25:R25">
    <cfRule type="expression" dxfId="1024" priority="536">
      <formula>#REF!=0</formula>
    </cfRule>
  </conditionalFormatting>
  <conditionalFormatting sqref="O6:R6 O22:R22 O26:R27 O9:R14">
    <cfRule type="expression" dxfId="1023" priority="535">
      <formula>#REF!=0</formula>
    </cfRule>
  </conditionalFormatting>
  <conditionalFormatting sqref="O10:R12">
    <cfRule type="expression" dxfId="1022" priority="534">
      <formula>#REF!=0</formula>
    </cfRule>
  </conditionalFormatting>
  <conditionalFormatting sqref="O6:R6">
    <cfRule type="expression" dxfId="1021" priority="533">
      <formula>#REF!=0</formula>
    </cfRule>
  </conditionalFormatting>
  <conditionalFormatting sqref="O14:R14">
    <cfRule type="expression" dxfId="1020" priority="532">
      <formula>#REF!=0</formula>
    </cfRule>
  </conditionalFormatting>
  <conditionalFormatting sqref="O22:R22">
    <cfRule type="expression" dxfId="1019" priority="531">
      <formula>#REF!=0</formula>
    </cfRule>
  </conditionalFormatting>
  <conditionalFormatting sqref="O6:R6">
    <cfRule type="expression" dxfId="1018" priority="530">
      <formula>#REF!=0</formula>
    </cfRule>
  </conditionalFormatting>
  <conditionalFormatting sqref="O23:R27">
    <cfRule type="expression" dxfId="1017" priority="526">
      <formula>#REF!=0</formula>
    </cfRule>
  </conditionalFormatting>
  <conditionalFormatting sqref="E23">
    <cfRule type="expression" dxfId="1016" priority="525">
      <formula>#REF!=0</formula>
    </cfRule>
  </conditionalFormatting>
  <conditionalFormatting sqref="F23">
    <cfRule type="expression" dxfId="1015" priority="524">
      <formula>#REF!=0</formula>
    </cfRule>
  </conditionalFormatting>
  <conditionalFormatting sqref="D24">
    <cfRule type="expression" dxfId="1014" priority="523">
      <formula>#REF!=0</formula>
    </cfRule>
  </conditionalFormatting>
  <conditionalFormatting sqref="E24">
    <cfRule type="expression" dxfId="1013" priority="522">
      <formula>#REF!=0</formula>
    </cfRule>
  </conditionalFormatting>
  <conditionalFormatting sqref="F24">
    <cfRule type="expression" dxfId="1012" priority="521">
      <formula>#REF!=0</formula>
    </cfRule>
  </conditionalFormatting>
  <conditionalFormatting sqref="D25">
    <cfRule type="expression" dxfId="1011" priority="520">
      <formula>#REF!=0</formula>
    </cfRule>
  </conditionalFormatting>
  <conditionalFormatting sqref="E25">
    <cfRule type="expression" dxfId="1010" priority="519">
      <formula>#REF!=0</formula>
    </cfRule>
  </conditionalFormatting>
  <conditionalFormatting sqref="F25">
    <cfRule type="expression" dxfId="1009" priority="518">
      <formula>#REF!=0</formula>
    </cfRule>
  </conditionalFormatting>
  <conditionalFormatting sqref="D26:D27">
    <cfRule type="expression" dxfId="1008" priority="517">
      <formula>#REF!=0</formula>
    </cfRule>
  </conditionalFormatting>
  <conditionalFormatting sqref="E26:E27">
    <cfRule type="expression" dxfId="1007" priority="516">
      <formula>#REF!=0</formula>
    </cfRule>
  </conditionalFormatting>
  <conditionalFormatting sqref="F26:F27">
    <cfRule type="expression" dxfId="1006" priority="515">
      <formula>#REF!=0</formula>
    </cfRule>
  </conditionalFormatting>
  <conditionalFormatting sqref="F11:F12">
    <cfRule type="expression" dxfId="1005" priority="481">
      <formula>#REF!=0</formula>
    </cfRule>
  </conditionalFormatting>
  <conditionalFormatting sqref="E9">
    <cfRule type="expression" dxfId="1004" priority="495">
      <formula>#REF!=0</formula>
    </cfRule>
  </conditionalFormatting>
  <conditionalFormatting sqref="F9">
    <cfRule type="expression" dxfId="1003" priority="493">
      <formula>#REF!=0</formula>
    </cfRule>
  </conditionalFormatting>
  <conditionalFormatting sqref="E11:E12">
    <cfRule type="expression" dxfId="1002" priority="484">
      <formula>#REF!=0</formula>
    </cfRule>
  </conditionalFormatting>
  <conditionalFormatting sqref="E11:E12">
    <cfRule type="expression" dxfId="1001" priority="483">
      <formula>#REF!=0</formula>
    </cfRule>
  </conditionalFormatting>
  <conditionalFormatting sqref="E10">
    <cfRule type="expression" dxfId="1000" priority="489">
      <formula>#REF!=0</formula>
    </cfRule>
  </conditionalFormatting>
  <conditionalFormatting sqref="F10">
    <cfRule type="expression" dxfId="999" priority="488">
      <formula>#REF!=0</formula>
    </cfRule>
  </conditionalFormatting>
  <conditionalFormatting sqref="F11:F12">
    <cfRule type="expression" dxfId="998" priority="482">
      <formula>#REF!=0</formula>
    </cfRule>
  </conditionalFormatting>
  <conditionalFormatting sqref="D9">
    <cfRule type="expression" dxfId="997" priority="498">
      <formula>#REF!=0</formula>
    </cfRule>
  </conditionalFormatting>
  <conditionalFormatting sqref="D10">
    <cfRule type="expression" dxfId="996" priority="491">
      <formula>#REF!=0</formula>
    </cfRule>
  </conditionalFormatting>
  <conditionalFormatting sqref="E10">
    <cfRule type="expression" dxfId="995" priority="490">
      <formula>#REF!=0</formula>
    </cfRule>
  </conditionalFormatting>
  <conditionalFormatting sqref="F10">
    <cfRule type="expression" dxfId="994" priority="487">
      <formula>#REF!=0</formula>
    </cfRule>
  </conditionalFormatting>
  <conditionalFormatting sqref="D11:D12">
    <cfRule type="expression" dxfId="993" priority="486">
      <formula>#REF!=0</formula>
    </cfRule>
  </conditionalFormatting>
  <conditionalFormatting sqref="D11:D12">
    <cfRule type="expression" dxfId="992" priority="485">
      <formula>#REF!=0</formula>
    </cfRule>
  </conditionalFormatting>
  <conditionalFormatting sqref="D9">
    <cfRule type="expression" dxfId="991" priority="497">
      <formula>#REF!=0</formula>
    </cfRule>
  </conditionalFormatting>
  <conditionalFormatting sqref="E9">
    <cfRule type="expression" dxfId="990" priority="496">
      <formula>#REF!=0</formula>
    </cfRule>
  </conditionalFormatting>
  <conditionalFormatting sqref="F9">
    <cfRule type="expression" dxfId="989" priority="494">
      <formula>#REF!=0</formula>
    </cfRule>
  </conditionalFormatting>
  <conditionalFormatting sqref="D10">
    <cfRule type="expression" dxfId="988" priority="492">
      <formula>#REF!=0</formula>
    </cfRule>
  </conditionalFormatting>
  <conditionalFormatting sqref="N9">
    <cfRule type="expression" dxfId="987" priority="452">
      <formula>#REF!=0</formula>
    </cfRule>
  </conditionalFormatting>
  <conditionalFormatting sqref="N23:N27">
    <cfRule type="expression" dxfId="986" priority="451">
      <formula>#REF!=0</formula>
    </cfRule>
  </conditionalFormatting>
  <conditionalFormatting sqref="N9:N13">
    <cfRule type="expression" dxfId="985" priority="462">
      <formula>#REF!=0</formula>
    </cfRule>
  </conditionalFormatting>
  <conditionalFormatting sqref="N23:N24">
    <cfRule type="expression" dxfId="984" priority="461">
      <formula>#REF!=0</formula>
    </cfRule>
  </conditionalFormatting>
  <conditionalFormatting sqref="N25">
    <cfRule type="expression" dxfId="983" priority="460">
      <formula>#REF!=0</formula>
    </cfRule>
  </conditionalFormatting>
  <conditionalFormatting sqref="N6 N22 N26:N27 N9:N14">
    <cfRule type="expression" dxfId="982" priority="459">
      <formula>#REF!=0</formula>
    </cfRule>
  </conditionalFormatting>
  <conditionalFormatting sqref="N10:N12">
    <cfRule type="expression" dxfId="981" priority="458">
      <formula>#REF!=0</formula>
    </cfRule>
  </conditionalFormatting>
  <conditionalFormatting sqref="N6">
    <cfRule type="expression" dxfId="980" priority="457">
      <formula>#REF!=0</formula>
    </cfRule>
  </conditionalFormatting>
  <conditionalFormatting sqref="N14">
    <cfRule type="expression" dxfId="979" priority="456">
      <formula>#REF!=0</formula>
    </cfRule>
  </conditionalFormatting>
  <conditionalFormatting sqref="N22">
    <cfRule type="expression" dxfId="978" priority="455">
      <formula>#REF!=0</formula>
    </cfRule>
  </conditionalFormatting>
  <conditionalFormatting sqref="N6">
    <cfRule type="expression" dxfId="977" priority="454">
      <formula>#REF!=0</formula>
    </cfRule>
  </conditionalFormatting>
  <conditionalFormatting sqref="N23:N27">
    <cfRule type="expression" dxfId="976" priority="450">
      <formula>#REF!=0</formula>
    </cfRule>
  </conditionalFormatting>
  <conditionalFormatting sqref="C9:C13 D13:F13">
    <cfRule type="expression" dxfId="975" priority="413">
      <formula>#REF!=0</formula>
    </cfRule>
  </conditionalFormatting>
  <conditionalFormatting sqref="C23:C27">
    <cfRule type="expression" dxfId="974" priority="412">
      <formula>#REF!=0</formula>
    </cfRule>
  </conditionalFormatting>
  <conditionalFormatting sqref="C22 B6:C6 D13:F13 C9:C14">
    <cfRule type="expression" dxfId="973" priority="411">
      <formula>#REF!=0</formula>
    </cfRule>
  </conditionalFormatting>
  <conditionalFormatting sqref="M9:M13">
    <cfRule type="expression" dxfId="972" priority="401">
      <formula>#REF!=0</formula>
    </cfRule>
  </conditionalFormatting>
  <conditionalFormatting sqref="M10:M12">
    <cfRule type="expression" dxfId="971" priority="397">
      <formula>#REF!=0</formula>
    </cfRule>
  </conditionalFormatting>
  <conditionalFormatting sqref="M6">
    <cfRule type="expression" dxfId="970" priority="396">
      <formula>#REF!=0</formula>
    </cfRule>
  </conditionalFormatting>
  <conditionalFormatting sqref="M14">
    <cfRule type="expression" dxfId="969" priority="395">
      <formula>#REF!=0</formula>
    </cfRule>
  </conditionalFormatting>
  <conditionalFormatting sqref="M22">
    <cfRule type="expression" dxfId="968" priority="394">
      <formula>#REF!=0</formula>
    </cfRule>
  </conditionalFormatting>
  <conditionalFormatting sqref="M9">
    <cfRule type="expression" dxfId="967" priority="391">
      <formula>#REF!=0</formula>
    </cfRule>
  </conditionalFormatting>
  <conditionalFormatting sqref="M23:M27">
    <cfRule type="expression" dxfId="966" priority="390">
      <formula>#REF!=0</formula>
    </cfRule>
  </conditionalFormatting>
  <conditionalFormatting sqref="M23:M27">
    <cfRule type="expression" dxfId="965" priority="389">
      <formula>#REF!=0</formula>
    </cfRule>
  </conditionalFormatting>
  <conditionalFormatting sqref="M6">
    <cfRule type="expression" dxfId="964" priority="393">
      <formula>#REF!=0</formula>
    </cfRule>
  </conditionalFormatting>
  <conditionalFormatting sqref="M23:M24">
    <cfRule type="expression" dxfId="963" priority="400">
      <formula>#REF!=0</formula>
    </cfRule>
  </conditionalFormatting>
  <conditionalFormatting sqref="M25">
    <cfRule type="expression" dxfId="962" priority="399">
      <formula>#REF!=0</formula>
    </cfRule>
  </conditionalFormatting>
  <conditionalFormatting sqref="M6 M22 M26:M27 M9:M14">
    <cfRule type="expression" dxfId="961" priority="398">
      <formula>#REF!=0</formula>
    </cfRule>
  </conditionalFormatting>
  <conditionalFormatting sqref="D20">
    <cfRule type="expression" dxfId="960" priority="387">
      <formula>#REF!=0</formula>
    </cfRule>
  </conditionalFormatting>
  <conditionalFormatting sqref="D20">
    <cfRule type="expression" dxfId="959" priority="388">
      <formula>#REF!=0</formula>
    </cfRule>
  </conditionalFormatting>
  <conditionalFormatting sqref="L9:L13">
    <cfRule type="expression" dxfId="958" priority="368">
      <formula>#REF!=0</formula>
    </cfRule>
  </conditionalFormatting>
  <conditionalFormatting sqref="L10:L12">
    <cfRule type="expression" dxfId="957" priority="364">
      <formula>#REF!=0</formula>
    </cfRule>
  </conditionalFormatting>
  <conditionalFormatting sqref="L6">
    <cfRule type="expression" dxfId="956" priority="363">
      <formula>#REF!=0</formula>
    </cfRule>
  </conditionalFormatting>
  <conditionalFormatting sqref="L14">
    <cfRule type="expression" dxfId="955" priority="362">
      <formula>#REF!=0</formula>
    </cfRule>
  </conditionalFormatting>
  <conditionalFormatting sqref="L22">
    <cfRule type="expression" dxfId="954" priority="361">
      <formula>#REF!=0</formula>
    </cfRule>
  </conditionalFormatting>
  <conditionalFormatting sqref="L9">
    <cfRule type="expression" dxfId="953" priority="358">
      <formula>#REF!=0</formula>
    </cfRule>
  </conditionalFormatting>
  <conditionalFormatting sqref="L23:L27">
    <cfRule type="expression" dxfId="952" priority="357">
      <formula>#REF!=0</formula>
    </cfRule>
  </conditionalFormatting>
  <conditionalFormatting sqref="L23:L27">
    <cfRule type="expression" dxfId="951" priority="356">
      <formula>#REF!=0</formula>
    </cfRule>
  </conditionalFormatting>
  <conditionalFormatting sqref="L6">
    <cfRule type="expression" dxfId="950" priority="360">
      <formula>#REF!=0</formula>
    </cfRule>
  </conditionalFormatting>
  <conditionalFormatting sqref="L23:L24">
    <cfRule type="expression" dxfId="949" priority="367">
      <formula>#REF!=0</formula>
    </cfRule>
  </conditionalFormatting>
  <conditionalFormatting sqref="L25">
    <cfRule type="expression" dxfId="948" priority="366">
      <formula>#REF!=0</formula>
    </cfRule>
  </conditionalFormatting>
  <conditionalFormatting sqref="L6 L22 L26:L27 L9:L14">
    <cfRule type="expression" dxfId="947" priority="365">
      <formula>#REF!=0</formula>
    </cfRule>
  </conditionalFormatting>
  <conditionalFormatting sqref="B13">
    <cfRule type="expression" dxfId="946" priority="335">
      <formula>#REF!=0</formula>
    </cfRule>
  </conditionalFormatting>
  <conditionalFormatting sqref="B22 B13:B14">
    <cfRule type="expression" dxfId="945" priority="333">
      <formula>#REF!=0</formula>
    </cfRule>
  </conditionalFormatting>
  <conditionalFormatting sqref="K9:K13">
    <cfRule type="expression" dxfId="944" priority="163">
      <formula>#REF!=0</formula>
    </cfRule>
  </conditionalFormatting>
  <conditionalFormatting sqref="K10:K12">
    <cfRule type="expression" dxfId="943" priority="159">
      <formula>#REF!=0</formula>
    </cfRule>
  </conditionalFormatting>
  <conditionalFormatting sqref="K6">
    <cfRule type="expression" dxfId="942" priority="158">
      <formula>#REF!=0</formula>
    </cfRule>
  </conditionalFormatting>
  <conditionalFormatting sqref="K14">
    <cfRule type="expression" dxfId="941" priority="157">
      <formula>#REF!=0</formula>
    </cfRule>
  </conditionalFormatting>
  <conditionalFormatting sqref="K22">
    <cfRule type="expression" dxfId="940" priority="156">
      <formula>#REF!=0</formula>
    </cfRule>
  </conditionalFormatting>
  <conditionalFormatting sqref="K9">
    <cfRule type="expression" dxfId="939" priority="153">
      <formula>#REF!=0</formula>
    </cfRule>
  </conditionalFormatting>
  <conditionalFormatting sqref="K6">
    <cfRule type="expression" dxfId="938" priority="155">
      <formula>#REF!=0</formula>
    </cfRule>
  </conditionalFormatting>
  <conditionalFormatting sqref="K6 K22 K9:K14">
    <cfRule type="expression" dxfId="937" priority="160">
      <formula>#REF!=0</formula>
    </cfRule>
  </conditionalFormatting>
  <conditionalFormatting sqref="K23:K26">
    <cfRule type="expression" dxfId="936" priority="137">
      <formula>#REF!=0</formula>
    </cfRule>
  </conditionalFormatting>
  <conditionalFormatting sqref="K23:K24">
    <cfRule type="expression" dxfId="935" priority="140">
      <formula>#REF!=0</formula>
    </cfRule>
  </conditionalFormatting>
  <conditionalFormatting sqref="K25">
    <cfRule type="expression" dxfId="934" priority="139">
      <formula>#REF!=0</formula>
    </cfRule>
  </conditionalFormatting>
  <conditionalFormatting sqref="K26">
    <cfRule type="expression" dxfId="933" priority="138">
      <formula>#REF!=0</formula>
    </cfRule>
  </conditionalFormatting>
  <conditionalFormatting sqref="K23:K26">
    <cfRule type="expression" dxfId="932" priority="136">
      <formula>#REF!=0</formula>
    </cfRule>
  </conditionalFormatting>
  <conditionalFormatting sqref="K27">
    <cfRule type="expression" dxfId="931" priority="133">
      <formula>#REF!=0</formula>
    </cfRule>
  </conditionalFormatting>
  <conditionalFormatting sqref="K27">
    <cfRule type="expression" dxfId="930" priority="135">
      <formula>#REF!=0</formula>
    </cfRule>
  </conditionalFormatting>
  <conditionalFormatting sqref="K27">
    <cfRule type="expression" dxfId="929" priority="134">
      <formula>#REF!=0</formula>
    </cfRule>
  </conditionalFormatting>
  <conditionalFormatting sqref="K7:W8">
    <cfRule type="expression" dxfId="928" priority="125">
      <formula>#REF!=0</formula>
    </cfRule>
  </conditionalFormatting>
  <conditionalFormatting sqref="K7:W8">
    <cfRule type="expression" dxfId="927" priority="127">
      <formula>#REF!=0</formula>
    </cfRule>
  </conditionalFormatting>
  <conditionalFormatting sqref="K7:W8">
    <cfRule type="expression" dxfId="926" priority="126">
      <formula>#REF!=0</formula>
    </cfRule>
  </conditionalFormatting>
  <conditionalFormatting sqref="C7">
    <cfRule type="expression" dxfId="925" priority="124">
      <formula>#REF!=0</formula>
    </cfRule>
  </conditionalFormatting>
  <conditionalFormatting sqref="C7">
    <cfRule type="expression" dxfId="924" priority="123">
      <formula>#REF!=0</formula>
    </cfRule>
  </conditionalFormatting>
  <conditionalFormatting sqref="E7">
    <cfRule type="expression" dxfId="923" priority="119">
      <formula>#REF!=0</formula>
    </cfRule>
  </conditionalFormatting>
  <conditionalFormatting sqref="F7">
    <cfRule type="expression" dxfId="922" priority="117">
      <formula>#REF!=0</formula>
    </cfRule>
  </conditionalFormatting>
  <conditionalFormatting sqref="D7">
    <cfRule type="expression" dxfId="921" priority="122">
      <formula>#REF!=0</formula>
    </cfRule>
  </conditionalFormatting>
  <conditionalFormatting sqref="D7">
    <cfRule type="expression" dxfId="920" priority="121">
      <formula>#REF!=0</formula>
    </cfRule>
  </conditionalFormatting>
  <conditionalFormatting sqref="E7">
    <cfRule type="expression" dxfId="919" priority="120">
      <formula>#REF!=0</formula>
    </cfRule>
  </conditionalFormatting>
  <conditionalFormatting sqref="F7">
    <cfRule type="expression" dxfId="918" priority="118">
      <formula>#REF!=0</formula>
    </cfRule>
  </conditionalFormatting>
  <conditionalFormatting sqref="B7:B12">
    <cfRule type="expression" dxfId="917" priority="116">
      <formula>#REF!=0</formula>
    </cfRule>
  </conditionalFormatting>
  <conditionalFormatting sqref="B7:B12">
    <cfRule type="expression" dxfId="916" priority="115">
      <formula>#REF!=0</formula>
    </cfRule>
  </conditionalFormatting>
  <conditionalFormatting sqref="C8">
    <cfRule type="expression" dxfId="915" priority="114">
      <formula>#REF!=0</formula>
    </cfRule>
  </conditionalFormatting>
  <conditionalFormatting sqref="C8">
    <cfRule type="expression" dxfId="914" priority="113">
      <formula>#REF!=0</formula>
    </cfRule>
  </conditionalFormatting>
  <conditionalFormatting sqref="E8">
    <cfRule type="expression" dxfId="913" priority="109">
      <formula>#REF!=0</formula>
    </cfRule>
  </conditionalFormatting>
  <conditionalFormatting sqref="F8">
    <cfRule type="expression" dxfId="912" priority="107">
      <formula>#REF!=0</formula>
    </cfRule>
  </conditionalFormatting>
  <conditionalFormatting sqref="D8">
    <cfRule type="expression" dxfId="911" priority="112">
      <formula>#REF!=0</formula>
    </cfRule>
  </conditionalFormatting>
  <conditionalFormatting sqref="D8">
    <cfRule type="expression" dxfId="910" priority="111">
      <formula>#REF!=0</formula>
    </cfRule>
  </conditionalFormatting>
  <conditionalFormatting sqref="E8">
    <cfRule type="expression" dxfId="909" priority="110">
      <formula>#REF!=0</formula>
    </cfRule>
  </conditionalFormatting>
  <conditionalFormatting sqref="F8">
    <cfRule type="expression" dxfId="908" priority="108">
      <formula>#REF!=0</formula>
    </cfRule>
  </conditionalFormatting>
  <conditionalFormatting sqref="J9:J13">
    <cfRule type="expression" dxfId="907" priority="80">
      <formula>#REF!=0</formula>
    </cfRule>
  </conditionalFormatting>
  <conditionalFormatting sqref="J10:J12">
    <cfRule type="expression" dxfId="906" priority="78">
      <formula>#REF!=0</formula>
    </cfRule>
  </conditionalFormatting>
  <conditionalFormatting sqref="J6">
    <cfRule type="expression" dxfId="905" priority="77">
      <formula>#REF!=0</formula>
    </cfRule>
  </conditionalFormatting>
  <conditionalFormatting sqref="J14">
    <cfRule type="expression" dxfId="904" priority="76">
      <formula>#REF!=0</formula>
    </cfRule>
  </conditionalFormatting>
  <conditionalFormatting sqref="J22">
    <cfRule type="expression" dxfId="903" priority="75">
      <formula>#REF!=0</formula>
    </cfRule>
  </conditionalFormatting>
  <conditionalFormatting sqref="J9">
    <cfRule type="expression" dxfId="902" priority="73">
      <formula>#REF!=0</formula>
    </cfRule>
  </conditionalFormatting>
  <conditionalFormatting sqref="J6">
    <cfRule type="expression" dxfId="901" priority="74">
      <formula>#REF!=0</formula>
    </cfRule>
  </conditionalFormatting>
  <conditionalFormatting sqref="J6 J22 J9:J14">
    <cfRule type="expression" dxfId="900" priority="79">
      <formula>#REF!=0</formula>
    </cfRule>
  </conditionalFormatting>
  <conditionalFormatting sqref="J23:J26">
    <cfRule type="expression" dxfId="899" priority="69">
      <formula>#REF!=0</formula>
    </cfRule>
  </conditionalFormatting>
  <conditionalFormatting sqref="J23:J24">
    <cfRule type="expression" dxfId="898" priority="72">
      <formula>#REF!=0</formula>
    </cfRule>
  </conditionalFormatting>
  <conditionalFormatting sqref="J25">
    <cfRule type="expression" dxfId="897" priority="71">
      <formula>#REF!=0</formula>
    </cfRule>
  </conditionalFormatting>
  <conditionalFormatting sqref="J26">
    <cfRule type="expression" dxfId="896" priority="70">
      <formula>#REF!=0</formula>
    </cfRule>
  </conditionalFormatting>
  <conditionalFormatting sqref="J23:J26">
    <cfRule type="expression" dxfId="895" priority="68">
      <formula>#REF!=0</formula>
    </cfRule>
  </conditionalFormatting>
  <conditionalFormatting sqref="J27">
    <cfRule type="expression" dxfId="894" priority="65">
      <formula>#REF!=0</formula>
    </cfRule>
  </conditionalFormatting>
  <conditionalFormatting sqref="J27">
    <cfRule type="expression" dxfId="893" priority="67">
      <formula>#REF!=0</formula>
    </cfRule>
  </conditionalFormatting>
  <conditionalFormatting sqref="J27">
    <cfRule type="expression" dxfId="892" priority="66">
      <formula>#REF!=0</formula>
    </cfRule>
  </conditionalFormatting>
  <conditionalFormatting sqref="J7:J8">
    <cfRule type="expression" dxfId="891" priority="62">
      <formula>#REF!=0</formula>
    </cfRule>
  </conditionalFormatting>
  <conditionalFormatting sqref="J7:J8">
    <cfRule type="expression" dxfId="890" priority="64">
      <formula>#REF!=0</formula>
    </cfRule>
  </conditionalFormatting>
  <conditionalFormatting sqref="J7:J8">
    <cfRule type="expression" dxfId="889" priority="63">
      <formula>#REF!=0</formula>
    </cfRule>
  </conditionalFormatting>
  <conditionalFormatting sqref="H22 H6 H14">
    <cfRule type="expression" dxfId="888" priority="43">
      <formula>#REF!=0</formula>
    </cfRule>
  </conditionalFormatting>
  <conditionalFormatting sqref="H6">
    <cfRule type="expression" dxfId="887" priority="42">
      <formula>#REF!=0</formula>
    </cfRule>
  </conditionalFormatting>
  <conditionalFormatting sqref="H13">
    <cfRule type="expression" dxfId="886" priority="40">
      <formula>#REF!=0</formula>
    </cfRule>
  </conditionalFormatting>
  <conditionalFormatting sqref="H13">
    <cfRule type="expression" dxfId="885" priority="41">
      <formula>#REF!=0</formula>
    </cfRule>
  </conditionalFormatting>
  <conditionalFormatting sqref="H7:H12">
    <cfRule type="expression" dxfId="884" priority="38">
      <formula>#REF!=0</formula>
    </cfRule>
  </conditionalFormatting>
  <conditionalFormatting sqref="H7:H12">
    <cfRule type="expression" dxfId="883" priority="39">
      <formula>#REF!=0</formula>
    </cfRule>
  </conditionalFormatting>
  <conditionalFormatting sqref="H26:H27">
    <cfRule type="expression" dxfId="882" priority="31">
      <formula>#REF!=0</formula>
    </cfRule>
  </conditionalFormatting>
  <conditionalFormatting sqref="H26:H27">
    <cfRule type="expression" dxfId="881" priority="30">
      <formula>#REF!=0</formula>
    </cfRule>
  </conditionalFormatting>
  <conditionalFormatting sqref="H25:H27">
    <cfRule type="expression" dxfId="880" priority="29">
      <formula>#REF!=0</formula>
    </cfRule>
  </conditionalFormatting>
  <conditionalFormatting sqref="H25:H27">
    <cfRule type="expression" dxfId="879" priority="28">
      <formula>#REF!=0</formula>
    </cfRule>
  </conditionalFormatting>
  <conditionalFormatting sqref="H25:H27">
    <cfRule type="expression" dxfId="878" priority="27">
      <formula>#REF!=0</formula>
    </cfRule>
  </conditionalFormatting>
  <conditionalFormatting sqref="H26:H27">
    <cfRule type="expression" dxfId="877" priority="35">
      <formula>#REF!=0</formula>
    </cfRule>
  </conditionalFormatting>
  <conditionalFormatting sqref="H23:H27">
    <cfRule type="expression" dxfId="876" priority="37">
      <formula>#REF!=0</formula>
    </cfRule>
  </conditionalFormatting>
  <conditionalFormatting sqref="H25:H27">
    <cfRule type="expression" dxfId="875" priority="36">
      <formula>#REF!=0</formula>
    </cfRule>
  </conditionalFormatting>
  <conditionalFormatting sqref="H23:H27">
    <cfRule type="expression" dxfId="874" priority="34">
      <formula>#REF!=0</formula>
    </cfRule>
  </conditionalFormatting>
  <conditionalFormatting sqref="H25:H27">
    <cfRule type="expression" dxfId="873" priority="33">
      <formula>#REF!=0</formula>
    </cfRule>
  </conditionalFormatting>
  <conditionalFormatting sqref="H26:H27">
    <cfRule type="expression" dxfId="872" priority="32">
      <formula>#REF!=0</formula>
    </cfRule>
  </conditionalFormatting>
  <conditionalFormatting sqref="H25:H27">
    <cfRule type="expression" dxfId="871" priority="26">
      <formula>#REF!=0</formula>
    </cfRule>
  </conditionalFormatting>
  <conditionalFormatting sqref="H25:H27">
    <cfRule type="expression" dxfId="870" priority="25">
      <formula>#REF!=0</formula>
    </cfRule>
  </conditionalFormatting>
  <conditionalFormatting sqref="H25:H27">
    <cfRule type="expression" dxfId="869" priority="24">
      <formula>#REF!=0</formula>
    </cfRule>
  </conditionalFormatting>
  <conditionalFormatting sqref="H25:H27">
    <cfRule type="expression" dxfId="868" priority="23">
      <formula>#REF!=0</formula>
    </cfRule>
  </conditionalFormatting>
  <conditionalFormatting sqref="H25:H27">
    <cfRule type="expression" dxfId="867" priority="22">
      <formula>#REF!=0</formula>
    </cfRule>
  </conditionalFormatting>
  <conditionalFormatting sqref="I9:I13">
    <cfRule type="expression" dxfId="866" priority="21">
      <formula>#REF!=0</formula>
    </cfRule>
  </conditionalFormatting>
  <conditionalFormatting sqref="I10:I12">
    <cfRule type="expression" dxfId="865" priority="19">
      <formula>#REF!=0</formula>
    </cfRule>
  </conditionalFormatting>
  <conditionalFormatting sqref="I6">
    <cfRule type="expression" dxfId="864" priority="18">
      <formula>#REF!=0</formula>
    </cfRule>
  </conditionalFormatting>
  <conditionalFormatting sqref="I14">
    <cfRule type="expression" dxfId="863" priority="17">
      <formula>#REF!=0</formula>
    </cfRule>
  </conditionalFormatting>
  <conditionalFormatting sqref="I22">
    <cfRule type="expression" dxfId="862" priority="16">
      <formula>#REF!=0</formula>
    </cfRule>
  </conditionalFormatting>
  <conditionalFormatting sqref="I9">
    <cfRule type="expression" dxfId="861" priority="14">
      <formula>#REF!=0</formula>
    </cfRule>
  </conditionalFormatting>
  <conditionalFormatting sqref="I6">
    <cfRule type="expression" dxfId="860" priority="15">
      <formula>#REF!=0</formula>
    </cfRule>
  </conditionalFormatting>
  <conditionalFormatting sqref="I6 I22 I9:I14">
    <cfRule type="expression" dxfId="859" priority="20">
      <formula>#REF!=0</formula>
    </cfRule>
  </conditionalFormatting>
  <conditionalFormatting sqref="I23:I26">
    <cfRule type="expression" dxfId="858" priority="10">
      <formula>#REF!=0</formula>
    </cfRule>
  </conditionalFormatting>
  <conditionalFormatting sqref="I23:I24">
    <cfRule type="expression" dxfId="857" priority="13">
      <formula>#REF!=0</formula>
    </cfRule>
  </conditionalFormatting>
  <conditionalFormatting sqref="I25">
    <cfRule type="expression" dxfId="856" priority="12">
      <formula>#REF!=0</formula>
    </cfRule>
  </conditionalFormatting>
  <conditionalFormatting sqref="I26">
    <cfRule type="expression" dxfId="855" priority="11">
      <formula>#REF!=0</formula>
    </cfRule>
  </conditionalFormatting>
  <conditionalFormatting sqref="I23:I26">
    <cfRule type="expression" dxfId="854" priority="9">
      <formula>#REF!=0</formula>
    </cfRule>
  </conditionalFormatting>
  <conditionalFormatting sqref="I27">
    <cfRule type="expression" dxfId="853" priority="6">
      <formula>#REF!=0</formula>
    </cfRule>
  </conditionalFormatting>
  <conditionalFormatting sqref="I27">
    <cfRule type="expression" dxfId="852" priority="8">
      <formula>#REF!=0</formula>
    </cfRule>
  </conditionalFormatting>
  <conditionalFormatting sqref="I27">
    <cfRule type="expression" dxfId="851" priority="7">
      <formula>#REF!=0</formula>
    </cfRule>
  </conditionalFormatting>
  <conditionalFormatting sqref="I7:I8">
    <cfRule type="expression" dxfId="850" priority="3">
      <formula>#REF!=0</formula>
    </cfRule>
  </conditionalFormatting>
  <conditionalFormatting sqref="I7:I8">
    <cfRule type="expression" dxfId="849" priority="5">
      <formula>#REF!=0</formula>
    </cfRule>
  </conditionalFormatting>
  <conditionalFormatting sqref="I7:I8">
    <cfRule type="expression" dxfId="848" priority="4">
      <formula>#REF!=0</formula>
    </cfRule>
  </conditionalFormatting>
  <conditionalFormatting sqref="B23:B27">
    <cfRule type="expression" dxfId="847" priority="2">
      <formula>#REF!=0</formula>
    </cfRule>
  </conditionalFormatting>
  <conditionalFormatting sqref="B23:B27">
    <cfRule type="expression" dxfId="846" priority="1">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219E-8E1E-48B8-AEE8-17856F5E7E1D}">
  <sheetPr>
    <tabColor theme="5"/>
    <outlinePr summaryRight="0"/>
  </sheetPr>
  <dimension ref="A1:AJ81"/>
  <sheetViews>
    <sheetView showGridLines="0" zoomScale="80" zoomScaleNormal="80" workbookViewId="0"/>
  </sheetViews>
  <sheetFormatPr defaultColWidth="9.42578125" defaultRowHeight="12.75"/>
  <cols>
    <col min="1" max="1" width="45.5703125" style="171" customWidth="1"/>
    <col min="2" max="6" width="13.140625" style="171" customWidth="1"/>
    <col min="7" max="14" width="13.140625" style="10" customWidth="1"/>
    <col min="15" max="23" width="13.140625" style="171" customWidth="1"/>
    <col min="24" max="41" width="9.5703125" style="171" customWidth="1"/>
    <col min="42" max="16384" width="9.42578125" style="171"/>
  </cols>
  <sheetData>
    <row r="1" spans="1:36" ht="39.75" customHeight="1">
      <c r="A1" s="105" t="s">
        <v>37</v>
      </c>
    </row>
    <row r="2" spans="1:36" ht="39.75" customHeight="1" thickBot="1">
      <c r="A2" s="172" t="s">
        <v>29</v>
      </c>
      <c r="B2" s="172"/>
      <c r="C2" s="172"/>
      <c r="D2" s="172"/>
      <c r="E2" s="172"/>
      <c r="F2" s="172"/>
      <c r="G2" s="172"/>
      <c r="H2" s="172"/>
      <c r="I2" s="172"/>
      <c r="J2" s="172"/>
      <c r="K2" s="172"/>
      <c r="L2" s="172"/>
      <c r="M2" s="172"/>
      <c r="N2" s="172"/>
      <c r="O2" s="172"/>
      <c r="P2" s="172"/>
      <c r="Q2" s="172"/>
      <c r="R2" s="172"/>
      <c r="S2" s="172"/>
      <c r="T2" s="172"/>
      <c r="U2" s="172"/>
      <c r="V2" s="172"/>
      <c r="W2" s="172"/>
      <c r="X2" s="227"/>
      <c r="Y2" s="227"/>
      <c r="Z2" s="227"/>
      <c r="AA2" s="227"/>
      <c r="AB2" s="227"/>
      <c r="AC2" s="227"/>
      <c r="AD2" s="227"/>
      <c r="AE2" s="273"/>
      <c r="AF2" s="273"/>
      <c r="AG2" s="273"/>
      <c r="AH2" s="273"/>
      <c r="AI2" s="273"/>
      <c r="AJ2" s="273"/>
    </row>
    <row r="3" spans="1:36">
      <c r="E3" s="257"/>
      <c r="X3" s="227"/>
    </row>
    <row r="4" spans="1:36" s="175" customFormat="1">
      <c r="A4" s="173" t="s">
        <v>546</v>
      </c>
      <c r="X4" s="227"/>
      <c r="Y4" s="227"/>
      <c r="Z4" s="227"/>
      <c r="AA4" s="227"/>
      <c r="AB4" s="227"/>
      <c r="AC4" s="227"/>
      <c r="AD4" s="227"/>
      <c r="AE4" s="273"/>
      <c r="AF4" s="273"/>
      <c r="AG4" s="273"/>
      <c r="AH4" s="273"/>
      <c r="AI4" s="273"/>
      <c r="AJ4" s="273"/>
    </row>
    <row r="5" spans="1:36" s="273" customFormat="1">
      <c r="A5" s="259"/>
      <c r="B5" s="259" t="s">
        <v>38</v>
      </c>
      <c r="C5" s="259" t="s">
        <v>93</v>
      </c>
      <c r="D5" s="259" t="s">
        <v>321</v>
      </c>
      <c r="E5" s="259" t="s">
        <v>322</v>
      </c>
      <c r="F5" s="259" t="s">
        <v>323</v>
      </c>
      <c r="G5" s="171"/>
      <c r="H5" s="259" t="s">
        <v>595</v>
      </c>
      <c r="I5" s="259" t="s">
        <v>596</v>
      </c>
      <c r="J5" s="259" t="s">
        <v>597</v>
      </c>
      <c r="K5" s="259" t="s">
        <v>598</v>
      </c>
      <c r="L5" s="259" t="s">
        <v>599</v>
      </c>
      <c r="M5" s="259" t="s">
        <v>600</v>
      </c>
      <c r="N5" s="259" t="s">
        <v>601</v>
      </c>
      <c r="O5" s="259" t="s">
        <v>602</v>
      </c>
      <c r="P5" s="259" t="s">
        <v>603</v>
      </c>
      <c r="Q5" s="259" t="s">
        <v>604</v>
      </c>
      <c r="R5" s="259" t="s">
        <v>605</v>
      </c>
      <c r="S5" s="259" t="s">
        <v>606</v>
      </c>
      <c r="T5" s="314" t="s">
        <v>607</v>
      </c>
      <c r="U5" s="314" t="s">
        <v>608</v>
      </c>
      <c r="V5" s="314" t="s">
        <v>609</v>
      </c>
      <c r="W5" s="259" t="s">
        <v>610</v>
      </c>
      <c r="X5" s="227"/>
      <c r="Y5" s="171"/>
      <c r="Z5" s="171"/>
      <c r="AA5" s="171"/>
      <c r="AB5" s="171"/>
      <c r="AC5" s="171"/>
      <c r="AD5" s="171"/>
      <c r="AE5" s="171"/>
      <c r="AF5" s="171"/>
      <c r="AG5" s="171"/>
      <c r="AH5" s="171"/>
      <c r="AI5" s="171"/>
      <c r="AJ5" s="171"/>
    </row>
    <row r="6" spans="1:36" s="273" customFormat="1" ht="14.25" customHeight="1">
      <c r="A6" s="258" t="s">
        <v>621</v>
      </c>
      <c r="B6" s="314"/>
      <c r="C6" s="259"/>
      <c r="D6" s="259"/>
      <c r="E6" s="259"/>
      <c r="F6" s="259"/>
      <c r="G6" s="260"/>
      <c r="H6" s="259"/>
      <c r="I6" s="259"/>
      <c r="J6" s="259"/>
      <c r="K6" s="259"/>
      <c r="L6" s="259"/>
      <c r="M6" s="259"/>
      <c r="N6" s="259"/>
      <c r="O6" s="259"/>
      <c r="P6" s="259"/>
      <c r="Q6" s="259"/>
      <c r="R6" s="259"/>
      <c r="S6" s="259"/>
      <c r="T6" s="259"/>
      <c r="U6" s="259"/>
      <c r="V6" s="259"/>
      <c r="W6" s="259"/>
      <c r="X6" s="10"/>
      <c r="Y6" s="10"/>
      <c r="Z6" s="10"/>
      <c r="AA6" s="10"/>
      <c r="AB6" s="10"/>
      <c r="AC6" s="10"/>
      <c r="AD6" s="10"/>
      <c r="AE6" s="10"/>
      <c r="AF6" s="10"/>
    </row>
    <row r="7" spans="1:36" s="273" customFormat="1" ht="15" customHeight="1">
      <c r="A7" s="269" t="s">
        <v>611</v>
      </c>
      <c r="B7" s="270"/>
      <c r="C7" s="270"/>
      <c r="D7" s="270"/>
      <c r="E7" s="270"/>
      <c r="F7" s="270"/>
      <c r="G7" s="265"/>
      <c r="H7" s="397"/>
      <c r="I7" s="270"/>
      <c r="J7" s="270"/>
      <c r="K7" s="270"/>
      <c r="L7" s="270"/>
      <c r="M7" s="270"/>
      <c r="N7" s="270"/>
      <c r="O7" s="270"/>
      <c r="P7" s="270"/>
      <c r="Q7" s="270"/>
      <c r="R7" s="270"/>
      <c r="S7" s="270"/>
      <c r="T7" s="270"/>
      <c r="U7" s="270"/>
      <c r="V7" s="270"/>
      <c r="W7" s="270"/>
      <c r="X7" s="227"/>
      <c r="Y7" s="227"/>
      <c r="Z7" s="227"/>
      <c r="AA7" s="227"/>
      <c r="AB7" s="227"/>
      <c r="AC7" s="227"/>
      <c r="AD7" s="227"/>
    </row>
    <row r="8" spans="1:36" s="175" customFormat="1">
      <c r="A8" s="184" t="s">
        <v>240</v>
      </c>
      <c r="B8" s="384">
        <f>SUM(H8:K8)</f>
        <v>457.44504999999998</v>
      </c>
      <c r="C8" s="264">
        <f>SUM(L8:O8)</f>
        <v>645.4356499999999</v>
      </c>
      <c r="D8" s="264">
        <f>SUM(P8:S8)</f>
        <v>717.37250000000006</v>
      </c>
      <c r="E8" s="264">
        <f>SUM(T8:W8)</f>
        <v>536.23815000000002</v>
      </c>
      <c r="F8" s="264">
        <v>469.93660000000006</v>
      </c>
      <c r="G8" s="274"/>
      <c r="H8" s="382">
        <v>137.04204999999996</v>
      </c>
      <c r="I8" s="277">
        <v>66.611700000000013</v>
      </c>
      <c r="J8" s="277">
        <v>93.332000000000008</v>
      </c>
      <c r="K8" s="277">
        <v>160.45929999999998</v>
      </c>
      <c r="L8" s="277">
        <v>203.90279999999996</v>
      </c>
      <c r="M8" s="277">
        <v>116.44499999999999</v>
      </c>
      <c r="N8" s="277">
        <v>160.13879999999997</v>
      </c>
      <c r="O8" s="277">
        <v>164.94905</v>
      </c>
      <c r="P8" s="277">
        <v>184.84970000000001</v>
      </c>
      <c r="Q8" s="277">
        <v>207.60749999999999</v>
      </c>
      <c r="R8" s="277">
        <v>144.55770000000001</v>
      </c>
      <c r="S8" s="277">
        <v>180.35760000000002</v>
      </c>
      <c r="T8" s="277">
        <v>116.39755000000001</v>
      </c>
      <c r="U8" s="277">
        <v>251.2825</v>
      </c>
      <c r="V8" s="277">
        <v>109.43480000000001</v>
      </c>
      <c r="W8" s="277">
        <v>59.1233</v>
      </c>
      <c r="X8" s="227"/>
      <c r="Y8" s="227"/>
      <c r="Z8" s="171"/>
      <c r="AA8" s="171"/>
      <c r="AB8" s="171"/>
      <c r="AC8" s="171"/>
      <c r="AD8" s="171"/>
      <c r="AE8" s="171"/>
      <c r="AF8" s="171"/>
      <c r="AG8" s="171"/>
      <c r="AH8" s="171"/>
      <c r="AI8" s="171"/>
      <c r="AJ8" s="171"/>
    </row>
    <row r="9" spans="1:36" s="175" customFormat="1">
      <c r="A9" s="184" t="s">
        <v>558</v>
      </c>
      <c r="B9" s="384">
        <f>SUM(H9:K9)</f>
        <v>321.63980000000004</v>
      </c>
      <c r="C9" s="264">
        <f>SUM(L9:O9)</f>
        <v>290.38979999999998</v>
      </c>
      <c r="D9" s="264">
        <f>SUM(P9:S9)</f>
        <v>226.29704999999998</v>
      </c>
      <c r="E9" s="264">
        <f>SUM(T9:W9)</f>
        <v>270.64780000000002</v>
      </c>
      <c r="F9" s="264">
        <v>346.25369999999998</v>
      </c>
      <c r="G9" s="274"/>
      <c r="H9" s="382">
        <v>25.458299999999998</v>
      </c>
      <c r="I9" s="277">
        <v>59.15199999999998</v>
      </c>
      <c r="J9" s="277">
        <v>98.81440000000002</v>
      </c>
      <c r="K9" s="277">
        <v>138.21510000000001</v>
      </c>
      <c r="L9" s="277">
        <v>75.9559</v>
      </c>
      <c r="M9" s="277">
        <v>57.220999999999997</v>
      </c>
      <c r="N9" s="277">
        <v>80.871600000000001</v>
      </c>
      <c r="O9" s="277">
        <v>76.341300000000004</v>
      </c>
      <c r="P9" s="277">
        <v>47.999600000000001</v>
      </c>
      <c r="Q9" s="277">
        <v>38.393900000000002</v>
      </c>
      <c r="R9" s="277">
        <v>60.877600000000001</v>
      </c>
      <c r="S9" s="277">
        <v>79.025949999999995</v>
      </c>
      <c r="T9" s="277">
        <v>57.920999999999999</v>
      </c>
      <c r="U9" s="277">
        <v>40.261600000000001</v>
      </c>
      <c r="V9" s="277">
        <v>66.486999999999995</v>
      </c>
      <c r="W9" s="277">
        <v>105.9782</v>
      </c>
      <c r="X9" s="227"/>
      <c r="Y9" s="227"/>
      <c r="Z9" s="227"/>
      <c r="AA9" s="227"/>
      <c r="AB9" s="227"/>
      <c r="AC9" s="227"/>
      <c r="AD9" s="227"/>
      <c r="AE9" s="273"/>
      <c r="AF9" s="273"/>
      <c r="AG9" s="273"/>
      <c r="AH9" s="273"/>
      <c r="AI9" s="273"/>
      <c r="AJ9" s="273"/>
    </row>
    <row r="10" spans="1:36" s="197" customFormat="1" ht="13.5" thickBot="1">
      <c r="A10" s="266" t="s">
        <v>91</v>
      </c>
      <c r="B10" s="385">
        <f>SUM(B8:B9)</f>
        <v>779.08484999999996</v>
      </c>
      <c r="C10" s="276">
        <f>SUM(C8:C9)</f>
        <v>935.82544999999982</v>
      </c>
      <c r="D10" s="276">
        <f>SUM(D8:D9)</f>
        <v>943.66955000000007</v>
      </c>
      <c r="E10" s="276">
        <f>SUM(E8:E9)</f>
        <v>806.88595000000009</v>
      </c>
      <c r="F10" s="276">
        <v>816.19029999999998</v>
      </c>
      <c r="G10" s="275"/>
      <c r="H10" s="381">
        <f t="shared" ref="H10:M10" si="0">SUM(H8:H9)</f>
        <v>162.50034999999997</v>
      </c>
      <c r="I10" s="276">
        <f t="shared" si="0"/>
        <v>125.7637</v>
      </c>
      <c r="J10" s="276">
        <f t="shared" si="0"/>
        <v>192.14640000000003</v>
      </c>
      <c r="K10" s="276">
        <f t="shared" si="0"/>
        <v>298.67439999999999</v>
      </c>
      <c r="L10" s="276">
        <f t="shared" si="0"/>
        <v>279.85869999999994</v>
      </c>
      <c r="M10" s="276">
        <f t="shared" si="0"/>
        <v>173.666</v>
      </c>
      <c r="N10" s="276">
        <f t="shared" ref="N10:W10" si="1">SUM(N8:N9)</f>
        <v>241.01039999999998</v>
      </c>
      <c r="O10" s="276">
        <f t="shared" si="1"/>
        <v>241.29034999999999</v>
      </c>
      <c r="P10" s="276">
        <f>SUM(P8:P9)</f>
        <v>232.84930000000003</v>
      </c>
      <c r="Q10" s="276">
        <f>SUM(Q8:Q9)</f>
        <v>246.00139999999999</v>
      </c>
      <c r="R10" s="276">
        <f>SUM(R8:R9)</f>
        <v>205.43530000000001</v>
      </c>
      <c r="S10" s="276">
        <f t="shared" si="1"/>
        <v>259.38355000000001</v>
      </c>
      <c r="T10" s="276">
        <f>SUM(T8:T9)</f>
        <v>174.31855000000002</v>
      </c>
      <c r="U10" s="276">
        <f>SUM(U8:U9)</f>
        <v>291.54410000000001</v>
      </c>
      <c r="V10" s="276">
        <f>SUM(V8:V9)</f>
        <v>175.92180000000002</v>
      </c>
      <c r="W10" s="276">
        <f t="shared" si="1"/>
        <v>165.10149999999999</v>
      </c>
      <c r="X10" s="227"/>
      <c r="Y10" s="227"/>
      <c r="Z10" s="171"/>
      <c r="AA10" s="171"/>
      <c r="AB10" s="171"/>
      <c r="AC10" s="171"/>
      <c r="AD10" s="171"/>
      <c r="AE10" s="171"/>
      <c r="AF10" s="171"/>
      <c r="AG10" s="171"/>
      <c r="AH10" s="171"/>
      <c r="AI10" s="171"/>
      <c r="AJ10" s="171"/>
    </row>
    <row r="11" spans="1:36" s="273" customFormat="1" ht="15" customHeight="1">
      <c r="A11" s="269" t="s">
        <v>499</v>
      </c>
      <c r="B11" s="386"/>
      <c r="C11" s="277"/>
      <c r="D11" s="277"/>
      <c r="E11" s="277"/>
      <c r="F11" s="277"/>
      <c r="G11" s="278"/>
      <c r="H11" s="382"/>
      <c r="I11" s="277"/>
      <c r="J11" s="277"/>
      <c r="K11" s="277"/>
      <c r="L11" s="277"/>
      <c r="M11" s="277"/>
      <c r="N11" s="277"/>
      <c r="O11" s="277"/>
      <c r="P11" s="277"/>
      <c r="Q11" s="277"/>
      <c r="R11" s="277"/>
      <c r="S11" s="277"/>
      <c r="T11" s="277"/>
      <c r="U11" s="277"/>
      <c r="V11" s="277"/>
      <c r="W11" s="277"/>
      <c r="X11" s="227"/>
      <c r="Y11" s="227"/>
      <c r="Z11" s="227"/>
      <c r="AA11" s="227"/>
      <c r="AB11" s="227"/>
      <c r="AC11" s="227"/>
      <c r="AD11" s="227"/>
    </row>
    <row r="12" spans="1:36">
      <c r="A12" s="184" t="s">
        <v>240</v>
      </c>
      <c r="B12" s="387">
        <f>B8/(Hidro!$H6*8760)*1000</f>
        <v>5.8021949518011158E-2</v>
      </c>
      <c r="C12" s="387">
        <f>C8/(Hidro!$H6*8760)*1000</f>
        <v>8.186652080162353E-2</v>
      </c>
      <c r="D12" s="387">
        <f>D8/(Hidro!$H6*8760)*1000</f>
        <v>9.0990930999492653E-2</v>
      </c>
      <c r="E12" s="387">
        <f>E8/(Hidro!$H6*8760)*1000</f>
        <v>6.801600076103502E-2</v>
      </c>
      <c r="F12" s="387">
        <f>F8/(Hidro!$H6*8760)*1000</f>
        <v>5.9606367326230342E-2</v>
      </c>
      <c r="G12" s="279"/>
      <c r="H12" s="468">
        <f>H8/(Hidro!$H6*2208)*1000</f>
        <v>6.8962384259259241E-2</v>
      </c>
      <c r="I12" s="469">
        <f>I8/(Hidro!$H6*2208)*1000</f>
        <v>3.3520380434782622E-2</v>
      </c>
      <c r="J12" s="469">
        <f>J8/(Hidro!$H6*2184)*1000</f>
        <v>4.7482702482702484E-2</v>
      </c>
      <c r="K12" s="469">
        <f>K8/(Hidro!$H6*2160)*1000</f>
        <v>8.2540792181069952E-2</v>
      </c>
      <c r="L12" s="469">
        <f>L8/(Hidro!$H6*2208)*1000</f>
        <v>0.1026080917874396</v>
      </c>
      <c r="M12" s="469">
        <f>M8/(Hidro!$H6*2208)*1000</f>
        <v>5.8597524154589367E-2</v>
      </c>
      <c r="N12" s="469">
        <f>N8/(Hidro!$H6*2184)*1000</f>
        <v>8.147069597069595E-2</v>
      </c>
      <c r="O12" s="469">
        <f>O8/(Hidro!$H6*2160)*1000</f>
        <v>8.4850334362139915E-2</v>
      </c>
      <c r="P12" s="469">
        <f>P8/(Hidro!$H6*2208)*1000</f>
        <v>9.302017914653786E-2</v>
      </c>
      <c r="Q12" s="469">
        <f>Q8/(Hidro!$H6*2208)*1000</f>
        <v>0.1044723731884058</v>
      </c>
      <c r="R12" s="469">
        <f>R8/(Hidro!$H6*2184)*1000</f>
        <v>7.3543803418803413E-2</v>
      </c>
      <c r="S12" s="469">
        <f>S8/(Hidro!$H6*2184)*1000</f>
        <v>9.1757020757020774E-2</v>
      </c>
      <c r="T12" s="469">
        <f>T8/(Hidro!$H6*2208)*1000</f>
        <v>5.8573646336553951E-2</v>
      </c>
      <c r="U12" s="469">
        <f>U8/(Hidro!$H6*2208)*1000</f>
        <v>0.12645053341384863</v>
      </c>
      <c r="V12" s="469">
        <f>V8/(Hidro!$H6*2184)*1000</f>
        <v>5.5675010175010177E-2</v>
      </c>
      <c r="W12" s="469">
        <f>W8/(Hidro!$H6*2160)*1000</f>
        <v>3.0413220164609053E-2</v>
      </c>
      <c r="X12" s="227"/>
      <c r="Y12" s="227"/>
    </row>
    <row r="13" spans="1:36">
      <c r="A13" s="184" t="s">
        <v>558</v>
      </c>
      <c r="B13" s="387">
        <f>B9/(Hidro!$H7*8760)*1000</f>
        <v>0.36425468398927308</v>
      </c>
      <c r="C13" s="387">
        <f>C9/(Hidro!$H7*8760)*1000</f>
        <v>0.32886429115025001</v>
      </c>
      <c r="D13" s="387">
        <f>D9/(Hidro!$H7*8760)*1000</f>
        <v>0.25627972792998477</v>
      </c>
      <c r="E13" s="387">
        <f>E9/(Hidro!$H7*8760)*1000</f>
        <v>0.30650662281655439</v>
      </c>
      <c r="F13" s="387">
        <f>F9/(Hidro!$H7*8760)*1000</f>
        <v>0.39212974287888669</v>
      </c>
      <c r="G13" s="279"/>
      <c r="H13" s="468">
        <f>H9/(Hidro!$H7*2208)*1000</f>
        <v>0.1143851902173913</v>
      </c>
      <c r="I13" s="469">
        <f>I9/(Hidro!$H7*2208)*1000</f>
        <v>0.26577237175063256</v>
      </c>
      <c r="J13" s="469">
        <f>J9/(Hidro!$H7*2184)*1000</f>
        <v>0.44885603814175251</v>
      </c>
      <c r="K13" s="469">
        <f>K9/(Hidro!$H7*2160)*1000</f>
        <v>0.63480627204585538</v>
      </c>
      <c r="L13" s="469">
        <f>L9/(Hidro!$H7*2208)*1000</f>
        <v>0.34127298639866577</v>
      </c>
      <c r="M13" s="469">
        <f>M9/(Hidro!$H7*2208)*1000</f>
        <v>0.25709630923625487</v>
      </c>
      <c r="N13" s="469">
        <f>N9/(Hidro!$H7*2184)*1000</f>
        <v>0.36735238967381828</v>
      </c>
      <c r="O13" s="469">
        <f>O9/(Hidro!$H7*2160)*1000</f>
        <v>0.35062692901234571</v>
      </c>
      <c r="P13" s="469">
        <f>P9/(Hidro!$H7*2208)*1000</f>
        <v>0.21566417931907061</v>
      </c>
      <c r="Q13" s="469">
        <f>Q9/(Hidro!$H7*2208)*1000</f>
        <v>0.17250537367724869</v>
      </c>
      <c r="R13" s="469">
        <f>R9/(Hidro!$H7*2184)*1000</f>
        <v>0.27653133903133909</v>
      </c>
      <c r="S13" s="469">
        <f>S9/(Hidro!$H7*2184)*1000</f>
        <v>0.35896868095528811</v>
      </c>
      <c r="T13" s="469">
        <f>T9/(Hidro!$H7*2208)*1000</f>
        <v>0.26024143806073152</v>
      </c>
      <c r="U13" s="469">
        <f>U9/(Hidro!$H7*2208)*1000</f>
        <v>0.18089702668507018</v>
      </c>
      <c r="V13" s="469">
        <f>V9/(Hidro!$H7*2184)*1000</f>
        <v>0.30201156317227745</v>
      </c>
      <c r="W13" s="469">
        <f>W9/(Hidro!$H7*2160)*1000</f>
        <v>0.48674584803057025</v>
      </c>
      <c r="X13" s="227"/>
      <c r="Y13" s="227"/>
    </row>
    <row r="14" spans="1:36" ht="15" thickBot="1">
      <c r="A14" s="266" t="s">
        <v>622</v>
      </c>
      <c r="B14" s="451">
        <f t="shared" ref="B14" si="2">(B8*B12+B9*B13)/B10</f>
        <v>0.18444801911593728</v>
      </c>
      <c r="C14" s="388">
        <v>0.15851076373387507</v>
      </c>
      <c r="D14" s="388">
        <v>0.13062807637884649</v>
      </c>
      <c r="E14" s="388">
        <v>0.14801115023656844</v>
      </c>
      <c r="F14" s="388">
        <v>0.20067328409992491</v>
      </c>
      <c r="G14" s="280"/>
      <c r="H14" s="383">
        <f>(H8*H12+H9*H13)/H10</f>
        <v>7.6078599214635723E-2</v>
      </c>
      <c r="I14" s="451">
        <f>(I8*I12+I9*I13)/I10</f>
        <v>0.14275833852853426</v>
      </c>
      <c r="J14" s="451">
        <f>(J8*J12+J9*J13)/J10</f>
        <v>0.25389544474145748</v>
      </c>
      <c r="K14" s="451">
        <f t="shared" ref="K14:W14" si="3">(K8*K12+K9*K13)/K10</f>
        <v>0.33810815425180418</v>
      </c>
      <c r="L14" s="451">
        <f t="shared" si="3"/>
        <v>0.16738366198983404</v>
      </c>
      <c r="M14" s="451">
        <f t="shared" si="3"/>
        <v>0.12400064843428706</v>
      </c>
      <c r="N14" s="451">
        <f t="shared" si="3"/>
        <v>0.1773989628856566</v>
      </c>
      <c r="O14" s="451">
        <f t="shared" si="3"/>
        <v>0.16893878110346117</v>
      </c>
      <c r="P14" s="451">
        <f t="shared" si="3"/>
        <v>0.11830203720100271</v>
      </c>
      <c r="Q14" s="451">
        <f t="shared" si="3"/>
        <v>0.11509041120554141</v>
      </c>
      <c r="R14" s="451">
        <f t="shared" si="3"/>
        <v>0.13369604598863294</v>
      </c>
      <c r="S14" s="451">
        <f t="shared" si="3"/>
        <v>0.17316794792740325</v>
      </c>
      <c r="T14" s="451">
        <f t="shared" si="3"/>
        <v>0.12558200640182576</v>
      </c>
      <c r="U14" s="451">
        <f t="shared" si="3"/>
        <v>0.13396947457399769</v>
      </c>
      <c r="V14" s="451">
        <f t="shared" si="3"/>
        <v>0.14877420765439764</v>
      </c>
      <c r="W14" s="451">
        <f t="shared" si="3"/>
        <v>0.32333188233608789</v>
      </c>
      <c r="X14" s="227"/>
      <c r="Y14" s="227"/>
    </row>
    <row r="15" spans="1:36" s="273" customFormat="1" ht="14.25" customHeight="1">
      <c r="A15" s="258" t="s">
        <v>548</v>
      </c>
      <c r="B15" s="314"/>
      <c r="C15" s="259"/>
      <c r="D15" s="259"/>
      <c r="E15" s="259"/>
      <c r="F15" s="259"/>
      <c r="G15" s="260"/>
      <c r="H15" s="259"/>
      <c r="I15" s="259"/>
      <c r="J15" s="259"/>
      <c r="K15" s="259"/>
      <c r="L15" s="259"/>
      <c r="M15" s="259"/>
      <c r="N15" s="259"/>
      <c r="O15" s="259"/>
      <c r="P15" s="259"/>
      <c r="Q15" s="259"/>
      <c r="R15" s="259"/>
      <c r="S15" s="259"/>
      <c r="T15" s="259"/>
      <c r="U15" s="259"/>
      <c r="V15" s="259"/>
      <c r="W15" s="259"/>
      <c r="X15" s="10"/>
      <c r="Y15" s="227"/>
      <c r="Z15" s="10"/>
      <c r="AA15" s="10"/>
      <c r="AB15" s="10"/>
      <c r="AC15" s="10"/>
      <c r="AD15" s="10"/>
      <c r="AE15" s="10"/>
      <c r="AF15" s="10"/>
    </row>
    <row r="16" spans="1:36" ht="14.25">
      <c r="A16" s="269" t="s">
        <v>623</v>
      </c>
      <c r="B16" s="282"/>
      <c r="C16" s="282"/>
      <c r="D16" s="282"/>
      <c r="E16" s="282"/>
      <c r="F16" s="282"/>
      <c r="G16" s="283"/>
      <c r="H16" s="452"/>
      <c r="I16" s="282"/>
      <c r="J16" s="282"/>
      <c r="K16" s="282"/>
      <c r="L16" s="282"/>
      <c r="M16" s="282"/>
      <c r="N16" s="282"/>
      <c r="O16" s="282"/>
      <c r="P16" s="282"/>
      <c r="Q16" s="282"/>
      <c r="R16" s="282"/>
      <c r="S16" s="282"/>
      <c r="T16" s="282"/>
      <c r="U16" s="282"/>
      <c r="V16" s="282"/>
      <c r="W16" s="282"/>
      <c r="X16" s="227"/>
      <c r="Y16" s="227"/>
    </row>
    <row r="17" spans="1:24" ht="15" thickBot="1">
      <c r="A17" s="284" t="s">
        <v>240</v>
      </c>
      <c r="B17" s="357" t="s">
        <v>624</v>
      </c>
      <c r="C17" s="357" t="s">
        <v>625</v>
      </c>
      <c r="D17" s="281">
        <v>35.6</v>
      </c>
      <c r="E17" s="281">
        <v>37.299999999999997</v>
      </c>
      <c r="F17" s="281">
        <v>37.1</v>
      </c>
      <c r="G17" s="283"/>
      <c r="H17" s="453"/>
      <c r="I17" s="281"/>
      <c r="J17" s="281"/>
      <c r="K17" s="281"/>
      <c r="L17" s="281"/>
      <c r="M17" s="281"/>
      <c r="N17" s="281"/>
      <c r="O17" s="281"/>
      <c r="P17" s="281"/>
      <c r="Q17" s="281"/>
      <c r="R17" s="281"/>
      <c r="S17" s="281"/>
      <c r="T17" s="281"/>
      <c r="U17" s="281"/>
      <c r="V17" s="281"/>
      <c r="W17" s="281"/>
      <c r="X17" s="227"/>
    </row>
    <row r="18" spans="1:24" ht="14.25">
      <c r="A18" s="269" t="s">
        <v>626</v>
      </c>
      <c r="B18" s="358"/>
      <c r="C18" s="282"/>
      <c r="D18" s="282"/>
      <c r="E18" s="282"/>
      <c r="F18" s="282"/>
      <c r="G18" s="283"/>
      <c r="H18" s="452"/>
      <c r="I18" s="282"/>
      <c r="J18" s="282"/>
      <c r="K18" s="282"/>
      <c r="L18" s="282"/>
      <c r="M18" s="282"/>
      <c r="N18" s="282"/>
      <c r="O18" s="282"/>
      <c r="P18" s="282"/>
      <c r="Q18" s="282"/>
      <c r="R18" s="282"/>
      <c r="S18" s="282"/>
      <c r="T18" s="282"/>
      <c r="U18" s="282"/>
      <c r="V18" s="282"/>
      <c r="W18" s="282"/>
      <c r="X18" s="227"/>
    </row>
    <row r="19" spans="1:24" ht="13.5" thickBot="1">
      <c r="A19" s="284" t="s">
        <v>240</v>
      </c>
      <c r="B19" s="286">
        <v>4.0300000000000002E-2</v>
      </c>
      <c r="C19" s="285" t="s">
        <v>627</v>
      </c>
      <c r="D19" s="285" t="s">
        <v>628</v>
      </c>
      <c r="E19" s="285" t="s">
        <v>629</v>
      </c>
      <c r="F19" s="286">
        <v>4.9500000000000002E-2</v>
      </c>
      <c r="G19" s="283"/>
      <c r="H19" s="453"/>
      <c r="I19" s="281"/>
      <c r="J19" s="281"/>
      <c r="K19" s="281"/>
      <c r="L19" s="281"/>
      <c r="M19" s="281"/>
      <c r="N19" s="281"/>
      <c r="O19" s="281"/>
      <c r="P19" s="281"/>
      <c r="Q19" s="281"/>
      <c r="R19" s="281"/>
      <c r="S19" s="281"/>
      <c r="T19" s="281"/>
      <c r="U19" s="281"/>
      <c r="V19" s="281"/>
      <c r="W19" s="281"/>
      <c r="X19" s="227"/>
    </row>
    <row r="20" spans="1:24" ht="14.25">
      <c r="A20" s="269" t="s">
        <v>630</v>
      </c>
      <c r="B20" s="358"/>
      <c r="C20" s="282"/>
      <c r="D20" s="282"/>
      <c r="E20" s="282"/>
      <c r="F20" s="282"/>
      <c r="G20" s="283"/>
      <c r="H20" s="452"/>
      <c r="I20" s="282"/>
      <c r="J20" s="282"/>
      <c r="K20" s="282"/>
      <c r="L20" s="282"/>
      <c r="M20" s="282"/>
      <c r="N20" s="282"/>
      <c r="O20" s="282"/>
      <c r="P20" s="282"/>
      <c r="Q20" s="282"/>
      <c r="R20" s="282"/>
      <c r="S20" s="282"/>
      <c r="T20" s="282"/>
      <c r="U20" s="282"/>
      <c r="V20" s="282"/>
      <c r="W20" s="282"/>
      <c r="X20" s="227"/>
    </row>
    <row r="21" spans="1:24" ht="13.5" thickBot="1">
      <c r="A21" s="284" t="s">
        <v>240</v>
      </c>
      <c r="B21" s="281">
        <v>1.4</v>
      </c>
      <c r="C21" s="281">
        <v>1.4</v>
      </c>
      <c r="D21" s="281">
        <v>1.7</v>
      </c>
      <c r="E21" s="281">
        <v>1.6</v>
      </c>
      <c r="F21" s="281">
        <v>1.6</v>
      </c>
      <c r="G21" s="283"/>
      <c r="H21" s="453"/>
      <c r="I21" s="281"/>
      <c r="J21" s="281"/>
      <c r="K21" s="281"/>
      <c r="L21" s="281"/>
      <c r="M21" s="281"/>
      <c r="N21" s="281"/>
      <c r="O21" s="281"/>
      <c r="P21" s="281"/>
      <c r="Q21" s="281"/>
      <c r="R21" s="281"/>
      <c r="S21" s="281"/>
      <c r="T21" s="281"/>
      <c r="U21" s="281"/>
      <c r="V21" s="281"/>
      <c r="W21" s="281"/>
      <c r="X21" s="227"/>
    </row>
    <row r="22" spans="1:24">
      <c r="A22" s="242" t="s">
        <v>631</v>
      </c>
      <c r="X22" s="227"/>
    </row>
    <row r="23" spans="1:24">
      <c r="A23" s="242" t="s">
        <v>632</v>
      </c>
      <c r="I23" s="171"/>
      <c r="J23" s="171"/>
      <c r="K23" s="171"/>
      <c r="L23" s="171"/>
      <c r="M23" s="330"/>
      <c r="N23" s="330"/>
      <c r="O23" s="330"/>
      <c r="P23" s="10"/>
      <c r="X23" s="227"/>
    </row>
    <row r="24" spans="1:24">
      <c r="A24" s="242" t="s">
        <v>633</v>
      </c>
      <c r="I24" s="171"/>
      <c r="J24" s="171"/>
      <c r="K24" s="171"/>
      <c r="L24" s="171"/>
      <c r="M24" s="330"/>
      <c r="N24" s="330"/>
      <c r="O24" s="330"/>
      <c r="X24" s="227"/>
    </row>
    <row r="25" spans="1:24">
      <c r="I25" s="171"/>
      <c r="J25" s="171"/>
      <c r="K25" s="171"/>
      <c r="L25" s="171"/>
      <c r="M25" s="330"/>
      <c r="N25" s="330"/>
      <c r="O25" s="330"/>
    </row>
    <row r="26" spans="1:24">
      <c r="A26" s="287"/>
      <c r="I26" s="171"/>
      <c r="J26" s="171"/>
      <c r="K26" s="171"/>
      <c r="L26" s="171"/>
      <c r="M26" s="330"/>
      <c r="N26" s="330"/>
      <c r="O26" s="330"/>
    </row>
    <row r="27" spans="1:24" ht="14.25">
      <c r="A27" s="288"/>
    </row>
    <row r="28" spans="1:24" ht="14.25">
      <c r="A28" s="288"/>
    </row>
    <row r="29" spans="1:24">
      <c r="A29" s="287"/>
    </row>
    <row r="30" spans="1:24">
      <c r="A30" s="289"/>
    </row>
    <row r="78" spans="2:2">
      <c r="B78" s="330"/>
    </row>
    <row r="79" spans="2:2">
      <c r="B79" s="330"/>
    </row>
    <row r="80" spans="2:2">
      <c r="B80" s="330"/>
    </row>
    <row r="81" spans="2:2">
      <c r="B81" s="330"/>
    </row>
  </sheetData>
  <phoneticPr fontId="79" type="noConversion"/>
  <conditionalFormatting sqref="G10 P10:W10 P16:W16 P20:W20 P18:W18">
    <cfRule type="expression" dxfId="845" priority="690">
      <formula>#REF!=0</formula>
    </cfRule>
  </conditionalFormatting>
  <conditionalFormatting sqref="D7:E7 G7 P7:W7 F17">
    <cfRule type="expression" dxfId="844" priority="689">
      <formula>#REF!=0</formula>
    </cfRule>
  </conditionalFormatting>
  <conditionalFormatting sqref="G7 D7:E7 P7:W7">
    <cfRule type="expression" dxfId="843" priority="688">
      <formula>#REF!=0</formula>
    </cfRule>
  </conditionalFormatting>
  <conditionalFormatting sqref="D11:E11 G11 C21:F21 W7 P11:W11 P17:W17 P19:W19 P21:W21">
    <cfRule type="expression" dxfId="842" priority="687">
      <formula>#REF!=0</formula>
    </cfRule>
  </conditionalFormatting>
  <conditionalFormatting sqref="S7:V7">
    <cfRule type="expression" dxfId="841" priority="686">
      <formula>#REF!=0</formula>
    </cfRule>
  </conditionalFormatting>
  <conditionalFormatting sqref="W11">
    <cfRule type="expression" dxfId="840" priority="685">
      <formula>#REF!=0</formula>
    </cfRule>
  </conditionalFormatting>
  <conditionalFormatting sqref="S11:V11">
    <cfRule type="expression" dxfId="839" priority="684">
      <formula>#REF!=0</formula>
    </cfRule>
  </conditionalFormatting>
  <conditionalFormatting sqref="D20:E20">
    <cfRule type="expression" dxfId="838" priority="675">
      <formula>#REF!=0</formula>
    </cfRule>
  </conditionalFormatting>
  <conditionalFormatting sqref="E18">
    <cfRule type="expression" dxfId="837" priority="678">
      <formula>#REF!=0</formula>
    </cfRule>
  </conditionalFormatting>
  <conditionalFormatting sqref="D18:E18">
    <cfRule type="expression" dxfId="836" priority="677">
      <formula>#REF!=0</formula>
    </cfRule>
  </conditionalFormatting>
  <conditionalFormatting sqref="E20">
    <cfRule type="expression" dxfId="835" priority="676">
      <formula>#REF!=0</formula>
    </cfRule>
  </conditionalFormatting>
  <conditionalFormatting sqref="B7:E7">
    <cfRule type="expression" dxfId="834" priority="673">
      <formula>#REF!=0</formula>
    </cfRule>
  </conditionalFormatting>
  <conditionalFormatting sqref="B7:E7">
    <cfRule type="expression" dxfId="833" priority="672">
      <formula>#REF!=0</formula>
    </cfRule>
  </conditionalFormatting>
  <conditionalFormatting sqref="D11:E11">
    <cfRule type="expression" dxfId="832" priority="671">
      <formula>#REF!=0</formula>
    </cfRule>
  </conditionalFormatting>
  <conditionalFormatting sqref="D11:E11">
    <cfRule type="expression" dxfId="831" priority="670">
      <formula>#REF!=0</formula>
    </cfRule>
  </conditionalFormatting>
  <conditionalFormatting sqref="B16:C16">
    <cfRule type="expression" dxfId="830" priority="663">
      <formula>#REF!=0</formula>
    </cfRule>
  </conditionalFormatting>
  <conditionalFormatting sqref="C18:E18">
    <cfRule type="expression" dxfId="829" priority="662">
      <formula>#REF!=0</formula>
    </cfRule>
  </conditionalFormatting>
  <conditionalFormatting sqref="C20:E20">
    <cfRule type="expression" dxfId="828" priority="661">
      <formula>#REF!=0</formula>
    </cfRule>
  </conditionalFormatting>
  <conditionalFormatting sqref="F18">
    <cfRule type="expression" dxfId="827" priority="651">
      <formula>#REF!=0</formula>
    </cfRule>
  </conditionalFormatting>
  <conditionalFormatting sqref="F7">
    <cfRule type="expression" dxfId="826" priority="660">
      <formula>#REF!=0</formula>
    </cfRule>
  </conditionalFormatting>
  <conditionalFormatting sqref="F7">
    <cfRule type="expression" dxfId="825" priority="659">
      <formula>#REF!=0</formula>
    </cfRule>
  </conditionalFormatting>
  <conditionalFormatting sqref="F11">
    <cfRule type="expression" dxfId="824" priority="658">
      <formula>#REF!=0</formula>
    </cfRule>
  </conditionalFormatting>
  <conditionalFormatting sqref="F11">
    <cfRule type="expression" dxfId="823" priority="657">
      <formula>#REF!=0</formula>
    </cfRule>
  </conditionalFormatting>
  <conditionalFormatting sqref="F16">
    <cfRule type="expression" dxfId="822" priority="652">
      <formula>#REF!=0</formula>
    </cfRule>
  </conditionalFormatting>
  <conditionalFormatting sqref="F20">
    <cfRule type="expression" dxfId="821" priority="650">
      <formula>#REF!=0</formula>
    </cfRule>
  </conditionalFormatting>
  <conditionalFormatting sqref="G8:G9">
    <cfRule type="expression" dxfId="820" priority="691">
      <formula>Q8=0</formula>
    </cfRule>
  </conditionalFormatting>
  <conditionalFormatting sqref="O16:R16 O20:R20 O18:R18 O10:R10">
    <cfRule type="expression" dxfId="819" priority="644">
      <formula>#REF!=0</formula>
    </cfRule>
  </conditionalFormatting>
  <conditionalFormatting sqref="O7:R7">
    <cfRule type="expression" dxfId="818" priority="643">
      <formula>#REF!=0</formula>
    </cfRule>
  </conditionalFormatting>
  <conditionalFormatting sqref="O7:R7">
    <cfRule type="expression" dxfId="817" priority="642">
      <formula>#REF!=0</formula>
    </cfRule>
  </conditionalFormatting>
  <conditionalFormatting sqref="O17:R17 O19:R19 O21:R21 O11:R11">
    <cfRule type="expression" dxfId="816" priority="641">
      <formula>#REF!=0</formula>
    </cfRule>
  </conditionalFormatting>
  <conditionalFormatting sqref="O7:R7">
    <cfRule type="expression" dxfId="815" priority="640">
      <formula>#REF!=0</formula>
    </cfRule>
  </conditionalFormatting>
  <conditionalFormatting sqref="O11:R11">
    <cfRule type="expression" dxfId="814" priority="639">
      <formula>#REF!=0</formula>
    </cfRule>
  </conditionalFormatting>
  <conditionalFormatting sqref="D8">
    <cfRule type="expression" dxfId="813" priority="635">
      <formula>#REF!=0</formula>
    </cfRule>
  </conditionalFormatting>
  <conditionalFormatting sqref="D8">
    <cfRule type="expression" dxfId="812" priority="634">
      <formula>#REF!=0</formula>
    </cfRule>
  </conditionalFormatting>
  <conditionalFormatting sqref="E8">
    <cfRule type="expression" dxfId="811" priority="632">
      <formula>#REF!=0</formula>
    </cfRule>
  </conditionalFormatting>
  <conditionalFormatting sqref="F8">
    <cfRule type="expression" dxfId="810" priority="631">
      <formula>#REF!=0</formula>
    </cfRule>
  </conditionalFormatting>
  <conditionalFormatting sqref="E8">
    <cfRule type="expression" dxfId="809" priority="633">
      <formula>#REF!=0</formula>
    </cfRule>
  </conditionalFormatting>
  <conditionalFormatting sqref="F8">
    <cfRule type="expression" dxfId="808" priority="630">
      <formula>#REF!=0</formula>
    </cfRule>
  </conditionalFormatting>
  <conditionalFormatting sqref="D9">
    <cfRule type="expression" dxfId="807" priority="629">
      <formula>#REF!=0</formula>
    </cfRule>
  </conditionalFormatting>
  <conditionalFormatting sqref="D9">
    <cfRule type="expression" dxfId="806" priority="628">
      <formula>#REF!=0</formula>
    </cfRule>
  </conditionalFormatting>
  <conditionalFormatting sqref="E9">
    <cfRule type="expression" dxfId="805" priority="626">
      <formula>#REF!=0</formula>
    </cfRule>
  </conditionalFormatting>
  <conditionalFormatting sqref="F9">
    <cfRule type="expression" dxfId="804" priority="625">
      <formula>#REF!=0</formula>
    </cfRule>
  </conditionalFormatting>
  <conditionalFormatting sqref="E9">
    <cfRule type="expression" dxfId="803" priority="627">
      <formula>#REF!=0</formula>
    </cfRule>
  </conditionalFormatting>
  <conditionalFormatting sqref="F9">
    <cfRule type="expression" dxfId="802" priority="624">
      <formula>#REF!=0</formula>
    </cfRule>
  </conditionalFormatting>
  <conditionalFormatting sqref="D10:F10">
    <cfRule type="expression" dxfId="801" priority="623">
      <formula>#REF!=0</formula>
    </cfRule>
  </conditionalFormatting>
  <conditionalFormatting sqref="D10:F10">
    <cfRule type="expression" dxfId="800" priority="622">
      <formula>#REF!=0</formula>
    </cfRule>
  </conditionalFormatting>
  <conditionalFormatting sqref="D17:E17">
    <cfRule type="expression" dxfId="799" priority="592">
      <formula>#REF!=0</formula>
    </cfRule>
  </conditionalFormatting>
  <conditionalFormatting sqref="D16:E16">
    <cfRule type="expression" dxfId="798" priority="591">
      <formula>#REF!=0</formula>
    </cfRule>
  </conditionalFormatting>
  <conditionalFormatting sqref="G14">
    <cfRule type="expression" dxfId="797" priority="588">
      <formula>#REF!=0</formula>
    </cfRule>
  </conditionalFormatting>
  <conditionalFormatting sqref="C9">
    <cfRule type="expression" dxfId="796" priority="542">
      <formula>#REF!=0</formula>
    </cfRule>
  </conditionalFormatting>
  <conditionalFormatting sqref="C10">
    <cfRule type="expression" dxfId="795" priority="541">
      <formula>#REF!=0</formula>
    </cfRule>
  </conditionalFormatting>
  <conditionalFormatting sqref="C10">
    <cfRule type="expression" dxfId="794" priority="540">
      <formula>#REF!=0</formula>
    </cfRule>
  </conditionalFormatting>
  <conditionalFormatting sqref="N16 N20 N18 N10">
    <cfRule type="expression" dxfId="793" priority="574">
      <formula>#REF!=0</formula>
    </cfRule>
  </conditionalFormatting>
  <conditionalFormatting sqref="N7">
    <cfRule type="expression" dxfId="792" priority="573">
      <formula>#REF!=0</formula>
    </cfRule>
  </conditionalFormatting>
  <conditionalFormatting sqref="N7">
    <cfRule type="expression" dxfId="791" priority="572">
      <formula>#REF!=0</formula>
    </cfRule>
  </conditionalFormatting>
  <conditionalFormatting sqref="N17 N19 N21 N11">
    <cfRule type="expression" dxfId="790" priority="571">
      <formula>#REF!=0</formula>
    </cfRule>
  </conditionalFormatting>
  <conditionalFormatting sqref="N7">
    <cfRule type="expression" dxfId="789" priority="570">
      <formula>#REF!=0</formula>
    </cfRule>
  </conditionalFormatting>
  <conditionalFormatting sqref="N11">
    <cfRule type="expression" dxfId="788" priority="569">
      <formula>#REF!=0</formula>
    </cfRule>
  </conditionalFormatting>
  <conditionalFormatting sqref="C11">
    <cfRule type="expression" dxfId="787" priority="550">
      <formula>#REF!=0</formula>
    </cfRule>
  </conditionalFormatting>
  <conditionalFormatting sqref="C11">
    <cfRule type="expression" dxfId="786" priority="552">
      <formula>#REF!=0</formula>
    </cfRule>
  </conditionalFormatting>
  <conditionalFormatting sqref="C11">
    <cfRule type="expression" dxfId="785" priority="551">
      <formula>#REF!=0</formula>
    </cfRule>
  </conditionalFormatting>
  <conditionalFormatting sqref="C8">
    <cfRule type="expression" dxfId="784" priority="545">
      <formula>#REF!=0</formula>
    </cfRule>
  </conditionalFormatting>
  <conditionalFormatting sqref="C8">
    <cfRule type="expression" dxfId="783" priority="544">
      <formula>#REF!=0</formula>
    </cfRule>
  </conditionalFormatting>
  <conditionalFormatting sqref="C9">
    <cfRule type="expression" dxfId="782" priority="543">
      <formula>#REF!=0</formula>
    </cfRule>
  </conditionalFormatting>
  <conditionalFormatting sqref="M7">
    <cfRule type="expression" dxfId="781" priority="521">
      <formula>#REF!=0</formula>
    </cfRule>
  </conditionalFormatting>
  <conditionalFormatting sqref="M16 M20 M18 M10">
    <cfRule type="expression" dxfId="780" priority="522">
      <formula>#REF!=0</formula>
    </cfRule>
  </conditionalFormatting>
  <conditionalFormatting sqref="M7">
    <cfRule type="expression" dxfId="779" priority="520">
      <formula>#REF!=0</formula>
    </cfRule>
  </conditionalFormatting>
  <conditionalFormatting sqref="M17 M19 M21 M11">
    <cfRule type="expression" dxfId="778" priority="519">
      <formula>#REF!=0</formula>
    </cfRule>
  </conditionalFormatting>
  <conditionalFormatting sqref="M7">
    <cfRule type="expression" dxfId="777" priority="518">
      <formula>#REF!=0</formula>
    </cfRule>
  </conditionalFormatting>
  <conditionalFormatting sqref="M11">
    <cfRule type="expression" dxfId="776" priority="517">
      <formula>#REF!=0</formula>
    </cfRule>
  </conditionalFormatting>
  <conditionalFormatting sqref="B21">
    <cfRule type="expression" dxfId="775" priority="510">
      <formula>#REF!=0</formula>
    </cfRule>
  </conditionalFormatting>
  <conditionalFormatting sqref="B18">
    <cfRule type="expression" dxfId="774" priority="509">
      <formula>#REF!=0</formula>
    </cfRule>
  </conditionalFormatting>
  <conditionalFormatting sqref="B20">
    <cfRule type="expression" dxfId="773" priority="508">
      <formula>#REF!=0</formula>
    </cfRule>
  </conditionalFormatting>
  <conditionalFormatting sqref="B17">
    <cfRule type="expression" dxfId="772" priority="507">
      <formula>#REF!=0</formula>
    </cfRule>
  </conditionalFormatting>
  <conditionalFormatting sqref="C17">
    <cfRule type="expression" dxfId="771" priority="506">
      <formula>#REF!=0</formula>
    </cfRule>
  </conditionalFormatting>
  <conditionalFormatting sqref="L16 L20 L18 L10">
    <cfRule type="expression" dxfId="770" priority="494">
      <formula>#REF!=0</formula>
    </cfRule>
  </conditionalFormatting>
  <conditionalFormatting sqref="L7">
    <cfRule type="expression" dxfId="769" priority="493">
      <formula>#REF!=0</formula>
    </cfRule>
  </conditionalFormatting>
  <conditionalFormatting sqref="L7">
    <cfRule type="expression" dxfId="768" priority="492">
      <formula>#REF!=0</formula>
    </cfRule>
  </conditionalFormatting>
  <conditionalFormatting sqref="L17 L19 L21 L11">
    <cfRule type="expression" dxfId="767" priority="491">
      <formula>#REF!=0</formula>
    </cfRule>
  </conditionalFormatting>
  <conditionalFormatting sqref="L7">
    <cfRule type="expression" dxfId="766" priority="490">
      <formula>#REF!=0</formula>
    </cfRule>
  </conditionalFormatting>
  <conditionalFormatting sqref="L11">
    <cfRule type="expression" dxfId="765" priority="489">
      <formula>#REF!=0</formula>
    </cfRule>
  </conditionalFormatting>
  <conditionalFormatting sqref="C14:F14">
    <cfRule type="expression" dxfId="764" priority="464">
      <formula>#REF!=0</formula>
    </cfRule>
  </conditionalFormatting>
  <conditionalFormatting sqref="O14:W14">
    <cfRule type="expression" dxfId="763" priority="452">
      <formula>#REF!=0</formula>
    </cfRule>
  </conditionalFormatting>
  <conditionalFormatting sqref="O14:W14">
    <cfRule type="expression" dxfId="762" priority="453">
      <formula>#REF!=0</formula>
    </cfRule>
  </conditionalFormatting>
  <conditionalFormatting sqref="P14:W14">
    <cfRule type="expression" dxfId="761" priority="451">
      <formula>#REF!=0</formula>
    </cfRule>
  </conditionalFormatting>
  <conditionalFormatting sqref="O14:R14">
    <cfRule type="expression" dxfId="760" priority="450">
      <formula>#REF!=0</formula>
    </cfRule>
  </conditionalFormatting>
  <conditionalFormatting sqref="N14">
    <cfRule type="expression" dxfId="759" priority="449">
      <formula>#REF!=0</formula>
    </cfRule>
  </conditionalFormatting>
  <conditionalFormatting sqref="N14">
    <cfRule type="expression" dxfId="758" priority="448">
      <formula>#REF!=0</formula>
    </cfRule>
  </conditionalFormatting>
  <conditionalFormatting sqref="N14">
    <cfRule type="expression" dxfId="757" priority="447">
      <formula>#REF!=0</formula>
    </cfRule>
  </conditionalFormatting>
  <conditionalFormatting sqref="M14">
    <cfRule type="expression" dxfId="756" priority="446">
      <formula>#REF!=0</formula>
    </cfRule>
  </conditionalFormatting>
  <conditionalFormatting sqref="M14">
    <cfRule type="expression" dxfId="755" priority="445">
      <formula>#REF!=0</formula>
    </cfRule>
  </conditionalFormatting>
  <conditionalFormatting sqref="M14">
    <cfRule type="expression" dxfId="754" priority="444">
      <formula>#REF!=0</formula>
    </cfRule>
  </conditionalFormatting>
  <conditionalFormatting sqref="L14">
    <cfRule type="expression" dxfId="753" priority="443">
      <formula>#REF!=0</formula>
    </cfRule>
  </conditionalFormatting>
  <conditionalFormatting sqref="L14">
    <cfRule type="expression" dxfId="752" priority="442">
      <formula>#REF!=0</formula>
    </cfRule>
  </conditionalFormatting>
  <conditionalFormatting sqref="L14">
    <cfRule type="expression" dxfId="751" priority="441">
      <formula>#REF!=0</formula>
    </cfRule>
  </conditionalFormatting>
  <conditionalFormatting sqref="K16 K20 K18 K10">
    <cfRule type="expression" dxfId="750" priority="268">
      <formula>#REF!=0</formula>
    </cfRule>
  </conditionalFormatting>
  <conditionalFormatting sqref="K7">
    <cfRule type="expression" dxfId="749" priority="267">
      <formula>#REF!=0</formula>
    </cfRule>
  </conditionalFormatting>
  <conditionalFormatting sqref="K7">
    <cfRule type="expression" dxfId="748" priority="266">
      <formula>#REF!=0</formula>
    </cfRule>
  </conditionalFormatting>
  <conditionalFormatting sqref="K17 K19 K21 K11">
    <cfRule type="expression" dxfId="747" priority="265">
      <formula>#REF!=0</formula>
    </cfRule>
  </conditionalFormatting>
  <conditionalFormatting sqref="K7">
    <cfRule type="expression" dxfId="746" priority="264">
      <formula>#REF!=0</formula>
    </cfRule>
  </conditionalFormatting>
  <conditionalFormatting sqref="K11">
    <cfRule type="expression" dxfId="745" priority="263">
      <formula>#REF!=0</formula>
    </cfRule>
  </conditionalFormatting>
  <conditionalFormatting sqref="K14">
    <cfRule type="expression" dxfId="744" priority="257">
      <formula>#REF!=0</formula>
    </cfRule>
  </conditionalFormatting>
  <conditionalFormatting sqref="K14">
    <cfRule type="expression" dxfId="743" priority="256">
      <formula>#REF!=0</formula>
    </cfRule>
  </conditionalFormatting>
  <conditionalFormatting sqref="K14">
    <cfRule type="expression" dxfId="742" priority="255">
      <formula>#REF!=0</formula>
    </cfRule>
  </conditionalFormatting>
  <conditionalFormatting sqref="B11">
    <cfRule type="expression" dxfId="741" priority="242">
      <formula>#REF!=0</formula>
    </cfRule>
  </conditionalFormatting>
  <conditionalFormatting sqref="B11">
    <cfRule type="expression" dxfId="740" priority="241">
      <formula>#REF!=0</formula>
    </cfRule>
  </conditionalFormatting>
  <conditionalFormatting sqref="B10">
    <cfRule type="expression" dxfId="739" priority="235">
      <formula>#REF!=0</formula>
    </cfRule>
  </conditionalFormatting>
  <conditionalFormatting sqref="B10">
    <cfRule type="expression" dxfId="738" priority="234">
      <formula>#REF!=0</formula>
    </cfRule>
  </conditionalFormatting>
  <conditionalFormatting sqref="B8:B9">
    <cfRule type="expression" dxfId="737" priority="233">
      <formula>#REF!=0</formula>
    </cfRule>
  </conditionalFormatting>
  <conditionalFormatting sqref="B8:B9">
    <cfRule type="expression" dxfId="736" priority="232">
      <formula>#REF!=0</formula>
    </cfRule>
  </conditionalFormatting>
  <conditionalFormatting sqref="J16 J20 J18 J10">
    <cfRule type="expression" dxfId="735" priority="88">
      <formula>#REF!=0</formula>
    </cfRule>
  </conditionalFormatting>
  <conditionalFormatting sqref="J7">
    <cfRule type="expression" dxfId="734" priority="87">
      <formula>#REF!=0</formula>
    </cfRule>
  </conditionalFormatting>
  <conditionalFormatting sqref="J7">
    <cfRule type="expression" dxfId="733" priority="86">
      <formula>#REF!=0</formula>
    </cfRule>
  </conditionalFormatting>
  <conditionalFormatting sqref="J17 J19 J21 J11">
    <cfRule type="expression" dxfId="732" priority="85">
      <formula>#REF!=0</formula>
    </cfRule>
  </conditionalFormatting>
  <conditionalFormatting sqref="J7">
    <cfRule type="expression" dxfId="731" priority="84">
      <formula>#REF!=0</formula>
    </cfRule>
  </conditionalFormatting>
  <conditionalFormatting sqref="J11">
    <cfRule type="expression" dxfId="730" priority="83">
      <formula>#REF!=0</formula>
    </cfRule>
  </conditionalFormatting>
  <conditionalFormatting sqref="J14">
    <cfRule type="expression" dxfId="729" priority="79">
      <formula>#REF!=0</formula>
    </cfRule>
  </conditionalFormatting>
  <conditionalFormatting sqref="J14">
    <cfRule type="expression" dxfId="728" priority="78">
      <formula>#REF!=0</formula>
    </cfRule>
  </conditionalFormatting>
  <conditionalFormatting sqref="J14">
    <cfRule type="expression" dxfId="727" priority="77">
      <formula>#REF!=0</formula>
    </cfRule>
  </conditionalFormatting>
  <conditionalFormatting sqref="P8:S9">
    <cfRule type="expression" dxfId="726" priority="30">
      <formula>#REF!=0</formula>
    </cfRule>
  </conditionalFormatting>
  <conditionalFormatting sqref="O8:R9">
    <cfRule type="expression" dxfId="725" priority="29">
      <formula>#REF!=0</formula>
    </cfRule>
  </conditionalFormatting>
  <conditionalFormatting sqref="N8:N9">
    <cfRule type="expression" dxfId="724" priority="28">
      <formula>#REF!=0</formula>
    </cfRule>
  </conditionalFormatting>
  <conditionalFormatting sqref="M8:M9">
    <cfRule type="expression" dxfId="723" priority="27">
      <formula>#REF!=0</formula>
    </cfRule>
  </conditionalFormatting>
  <conditionalFormatting sqref="L8:L9">
    <cfRule type="expression" dxfId="722" priority="26">
      <formula>#REF!=0</formula>
    </cfRule>
  </conditionalFormatting>
  <conditionalFormatting sqref="T8:W9">
    <cfRule type="expression" dxfId="721" priority="25">
      <formula>#REF!=0</formula>
    </cfRule>
  </conditionalFormatting>
  <conditionalFormatting sqref="K8:K9">
    <cfRule type="expression" dxfId="720" priority="24">
      <formula>#REF!=0</formula>
    </cfRule>
  </conditionalFormatting>
  <conditionalFormatting sqref="J8:J9">
    <cfRule type="expression" dxfId="719" priority="23">
      <formula>#REF!=0</formula>
    </cfRule>
  </conditionalFormatting>
  <conditionalFormatting sqref="H16 H20 H18">
    <cfRule type="expression" dxfId="718" priority="22">
      <formula>#REF!=0</formula>
    </cfRule>
  </conditionalFormatting>
  <conditionalFormatting sqref="H7">
    <cfRule type="expression" dxfId="717" priority="21">
      <formula>#REF!=0</formula>
    </cfRule>
  </conditionalFormatting>
  <conditionalFormatting sqref="H7">
    <cfRule type="expression" dxfId="716" priority="20">
      <formula>#REF!=0</formula>
    </cfRule>
  </conditionalFormatting>
  <conditionalFormatting sqref="H17 H19 H21">
    <cfRule type="expression" dxfId="715" priority="19">
      <formula>#REF!=0</formula>
    </cfRule>
  </conditionalFormatting>
  <conditionalFormatting sqref="H10">
    <cfRule type="expression" dxfId="714" priority="18">
      <formula>#REF!=0</formula>
    </cfRule>
  </conditionalFormatting>
  <conditionalFormatting sqref="H14">
    <cfRule type="expression" dxfId="713" priority="17">
      <formula>#REF!=0</formula>
    </cfRule>
  </conditionalFormatting>
  <conditionalFormatting sqref="H11">
    <cfRule type="expression" dxfId="712" priority="16">
      <formula>#REF!=0</formula>
    </cfRule>
  </conditionalFormatting>
  <conditionalFormatting sqref="I16 I20 I18 I10">
    <cfRule type="expression" dxfId="711" priority="13">
      <formula>#REF!=0</formula>
    </cfRule>
  </conditionalFormatting>
  <conditionalFormatting sqref="I7">
    <cfRule type="expression" dxfId="710" priority="12">
      <formula>#REF!=0</formula>
    </cfRule>
  </conditionalFormatting>
  <conditionalFormatting sqref="I7">
    <cfRule type="expression" dxfId="709" priority="11">
      <formula>#REF!=0</formula>
    </cfRule>
  </conditionalFormatting>
  <conditionalFormatting sqref="I17 I19 I21 I11">
    <cfRule type="expression" dxfId="708" priority="10">
      <formula>#REF!=0</formula>
    </cfRule>
  </conditionalFormatting>
  <conditionalFormatting sqref="I7">
    <cfRule type="expression" dxfId="707" priority="9">
      <formula>#REF!=0</formula>
    </cfRule>
  </conditionalFormatting>
  <conditionalFormatting sqref="I11">
    <cfRule type="expression" dxfId="706" priority="8">
      <formula>#REF!=0</formula>
    </cfRule>
  </conditionalFormatting>
  <conditionalFormatting sqref="I14">
    <cfRule type="expression" dxfId="705" priority="7">
      <formula>#REF!=0</formula>
    </cfRule>
  </conditionalFormatting>
  <conditionalFormatting sqref="I14">
    <cfRule type="expression" dxfId="704" priority="6">
      <formula>#REF!=0</formula>
    </cfRule>
  </conditionalFormatting>
  <conditionalFormatting sqref="I14">
    <cfRule type="expression" dxfId="703" priority="5">
      <formula>#REF!=0</formula>
    </cfRule>
  </conditionalFormatting>
  <conditionalFormatting sqref="I8:I9">
    <cfRule type="expression" dxfId="702" priority="4">
      <formula>#REF!=0</formula>
    </cfRule>
  </conditionalFormatting>
  <conditionalFormatting sqref="H8:H9">
    <cfRule type="expression" dxfId="701" priority="2">
      <formula>#REF!=0</formula>
    </cfRule>
  </conditionalFormatting>
  <conditionalFormatting sqref="H8:H9">
    <cfRule type="expression" dxfId="700" priority="3">
      <formula>K8=0</formula>
    </cfRule>
  </conditionalFormatting>
  <conditionalFormatting sqref="B14">
    <cfRule type="expression" dxfId="699" priority="1">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1515A-40E4-436F-8A04-BCCFA785142B}">
  <sheetPr>
    <tabColor theme="5"/>
    <outlinePr summaryRight="0"/>
  </sheetPr>
  <dimension ref="A1:AA32"/>
  <sheetViews>
    <sheetView showGridLines="0" zoomScale="80" zoomScaleNormal="80" workbookViewId="0"/>
  </sheetViews>
  <sheetFormatPr defaultColWidth="9.42578125" defaultRowHeight="12.75"/>
  <cols>
    <col min="1" max="1" width="45.5703125" style="171" customWidth="1"/>
    <col min="2" max="2" width="20.5703125" style="369" bestFit="1" customWidth="1"/>
    <col min="3" max="3" width="14.85546875" style="171" customWidth="1"/>
    <col min="4" max="6" width="13" style="171" customWidth="1"/>
    <col min="7" max="14" width="13" style="10" customWidth="1"/>
    <col min="15" max="23" width="13" style="171" customWidth="1"/>
    <col min="24" max="35" width="9.5703125" style="171" customWidth="1"/>
    <col min="36" max="16384" width="9.42578125" style="171"/>
  </cols>
  <sheetData>
    <row r="1" spans="1:27" ht="39.75" customHeight="1">
      <c r="A1" s="105" t="s">
        <v>37</v>
      </c>
      <c r="B1" s="105"/>
      <c r="C1" s="105"/>
      <c r="F1" s="14"/>
    </row>
    <row r="2" spans="1:27" ht="39.75" customHeight="1" thickBot="1">
      <c r="A2" s="172" t="s">
        <v>30</v>
      </c>
      <c r="B2" s="172"/>
      <c r="C2" s="172"/>
      <c r="D2" s="172"/>
      <c r="E2" s="172"/>
      <c r="F2" s="172"/>
      <c r="G2" s="172"/>
      <c r="H2" s="172"/>
      <c r="I2" s="172"/>
      <c r="J2" s="172"/>
      <c r="K2" s="172"/>
      <c r="L2" s="172"/>
      <c r="M2" s="172"/>
      <c r="N2" s="172"/>
      <c r="O2" s="172"/>
      <c r="P2" s="172"/>
      <c r="Q2" s="172"/>
      <c r="R2" s="172"/>
      <c r="S2" s="172"/>
      <c r="T2" s="172"/>
      <c r="U2" s="172"/>
      <c r="V2" s="172"/>
      <c r="W2" s="172"/>
      <c r="X2" s="226"/>
      <c r="Y2" s="226"/>
      <c r="Z2" s="226"/>
      <c r="AA2" s="226"/>
    </row>
    <row r="3" spans="1:27">
      <c r="B3" s="171"/>
      <c r="E3" s="257"/>
    </row>
    <row r="4" spans="1:27" s="175" customFormat="1">
      <c r="A4" s="173" t="s">
        <v>546</v>
      </c>
      <c r="B4" s="173"/>
      <c r="C4" s="173"/>
      <c r="E4" s="178"/>
      <c r="F4" s="13"/>
    </row>
    <row r="5" spans="1:27" s="273" customFormat="1">
      <c r="A5" s="258"/>
      <c r="B5" s="259" t="s">
        <v>412</v>
      </c>
      <c r="C5" s="259" t="s">
        <v>93</v>
      </c>
      <c r="D5" s="259" t="s">
        <v>321</v>
      </c>
      <c r="E5" s="259" t="s">
        <v>322</v>
      </c>
      <c r="F5" s="259" t="s">
        <v>323</v>
      </c>
      <c r="G5" s="171"/>
      <c r="H5" s="259" t="s">
        <v>595</v>
      </c>
      <c r="I5" s="259" t="s">
        <v>596</v>
      </c>
      <c r="J5" s="259" t="s">
        <v>597</v>
      </c>
      <c r="K5" s="259" t="s">
        <v>598</v>
      </c>
      <c r="L5" s="259" t="s">
        <v>599</v>
      </c>
      <c r="M5" s="259" t="s">
        <v>600</v>
      </c>
      <c r="N5" s="259" t="s">
        <v>601</v>
      </c>
      <c r="O5" s="259" t="s">
        <v>602</v>
      </c>
      <c r="P5" s="259" t="s">
        <v>603</v>
      </c>
      <c r="Q5" s="259" t="s">
        <v>604</v>
      </c>
      <c r="R5" s="259" t="s">
        <v>605</v>
      </c>
      <c r="S5" s="259" t="s">
        <v>606</v>
      </c>
      <c r="T5" s="314" t="s">
        <v>607</v>
      </c>
      <c r="U5" s="314" t="s">
        <v>608</v>
      </c>
      <c r="V5" s="314" t="s">
        <v>609</v>
      </c>
      <c r="W5" s="259" t="s">
        <v>610</v>
      </c>
    </row>
    <row r="6" spans="1:27" s="273" customFormat="1" ht="15" customHeight="1">
      <c r="A6" s="192" t="s">
        <v>611</v>
      </c>
      <c r="B6" s="290"/>
      <c r="C6" s="290"/>
      <c r="D6" s="290"/>
      <c r="E6" s="290"/>
      <c r="F6" s="291"/>
      <c r="G6" s="268"/>
      <c r="H6" s="393"/>
      <c r="I6" s="290"/>
      <c r="J6" s="290"/>
      <c r="K6" s="290"/>
      <c r="L6" s="290"/>
      <c r="M6" s="290"/>
      <c r="N6" s="290"/>
      <c r="O6" s="290"/>
      <c r="P6" s="290"/>
      <c r="Q6" s="290"/>
      <c r="R6" s="290"/>
      <c r="S6" s="290"/>
      <c r="T6" s="290"/>
      <c r="U6" s="290"/>
      <c r="V6" s="290"/>
      <c r="W6" s="290"/>
    </row>
    <row r="7" spans="1:27" s="175" customFormat="1">
      <c r="A7" s="184" t="s">
        <v>571</v>
      </c>
      <c r="B7" s="264">
        <f>SUM(H7:K7)</f>
        <v>160.34428699999998</v>
      </c>
      <c r="C7" s="264">
        <f>SUM(L7:O7)</f>
        <v>154.69222099999999</v>
      </c>
      <c r="D7" s="264">
        <f>SUM(P7:S7)</f>
        <v>71.354607999999999</v>
      </c>
      <c r="E7" s="264">
        <f>SUM(T7:W7)</f>
        <v>0</v>
      </c>
      <c r="F7" s="264">
        <v>0</v>
      </c>
      <c r="G7" s="292"/>
      <c r="H7" s="372">
        <v>40.196855999999997</v>
      </c>
      <c r="I7" s="264">
        <v>46.318078999999997</v>
      </c>
      <c r="J7" s="264">
        <v>32.809198000000002</v>
      </c>
      <c r="K7" s="264">
        <v>41.020153999999998</v>
      </c>
      <c r="L7" s="264">
        <v>44.810786</v>
      </c>
      <c r="M7" s="264">
        <v>33.281999999999996</v>
      </c>
      <c r="N7" s="264">
        <v>35.269872000000007</v>
      </c>
      <c r="O7" s="264">
        <f>41329.563/1000</f>
        <v>41.329563</v>
      </c>
      <c r="P7" s="264">
        <f>37278.08/1000</f>
        <v>37.278080000000003</v>
      </c>
      <c r="Q7" s="264">
        <f>28343.773/1000</f>
        <v>28.343773000000002</v>
      </c>
      <c r="R7" s="264">
        <f>5732.755/1000</f>
        <v>5.732755</v>
      </c>
      <c r="S7" s="264"/>
      <c r="T7" s="264"/>
      <c r="U7" s="264"/>
      <c r="V7" s="264"/>
      <c r="W7" s="264"/>
    </row>
    <row r="8" spans="1:27" s="175" customFormat="1">
      <c r="A8" s="184" t="s">
        <v>574</v>
      </c>
      <c r="B8" s="264">
        <f>SUM(H8:K8)</f>
        <v>104.49549999999999</v>
      </c>
      <c r="C8" s="264">
        <f>SUM(L8:O8)</f>
        <v>87.49513300000001</v>
      </c>
      <c r="D8" s="264">
        <f>SUM(P8:S8)</f>
        <v>0</v>
      </c>
      <c r="E8" s="264">
        <f>SUM(T8:W8)</f>
        <v>0</v>
      </c>
      <c r="F8" s="264">
        <v>0</v>
      </c>
      <c r="G8" s="265"/>
      <c r="H8" s="372">
        <v>31.644199999999998</v>
      </c>
      <c r="I8" s="293">
        <v>18.974299999999999</v>
      </c>
      <c r="J8" s="293">
        <v>20.805499999999999</v>
      </c>
      <c r="K8" s="293">
        <v>33.0715</v>
      </c>
      <c r="L8" s="293">
        <v>31.600632999999998</v>
      </c>
      <c r="M8" s="293">
        <v>14.3698</v>
      </c>
      <c r="N8" s="293">
        <v>32.678699999999999</v>
      </c>
      <c r="O8" s="293">
        <f>8846/1000</f>
        <v>8.8460000000000001</v>
      </c>
      <c r="P8" s="293"/>
      <c r="Q8" s="293"/>
      <c r="R8" s="293"/>
      <c r="S8" s="293"/>
      <c r="T8" s="293"/>
      <c r="U8" s="293"/>
      <c r="V8" s="293"/>
      <c r="W8" s="293"/>
    </row>
    <row r="9" spans="1:27" s="197" customFormat="1" ht="13.5" thickBot="1">
      <c r="A9" s="266" t="s">
        <v>91</v>
      </c>
      <c r="B9" s="267">
        <f>SUM(B7:B8)</f>
        <v>264.839787</v>
      </c>
      <c r="C9" s="267">
        <f>SUM(C7:C8)</f>
        <v>242.187354</v>
      </c>
      <c r="D9" s="267">
        <f>SUM(D7:D8)</f>
        <v>71.354607999999999</v>
      </c>
      <c r="E9" s="267">
        <f>SUM(E7:E8)</f>
        <v>0</v>
      </c>
      <c r="F9" s="267">
        <f>SUM(F7:F8)</f>
        <v>0</v>
      </c>
      <c r="G9" s="268"/>
      <c r="H9" s="374">
        <f t="shared" ref="H9:I9" si="0">SUM(H7:H8)</f>
        <v>71.841055999999995</v>
      </c>
      <c r="I9" s="267">
        <f t="shared" si="0"/>
        <v>65.292378999999997</v>
      </c>
      <c r="J9" s="267">
        <f t="shared" ref="J9" si="1">SUM(J7:J8)</f>
        <v>53.614698000000004</v>
      </c>
      <c r="K9" s="267">
        <f>SUM(K7:K8)</f>
        <v>74.091654000000005</v>
      </c>
      <c r="L9" s="267">
        <f t="shared" ref="L9:R9" si="2">SUM(L7:L8)</f>
        <v>76.411418999999995</v>
      </c>
      <c r="M9" s="267">
        <f t="shared" ref="M9" si="3">SUM(M7:M8)</f>
        <v>47.651799999999994</v>
      </c>
      <c r="N9" s="267">
        <f t="shared" si="2"/>
        <v>67.948572000000013</v>
      </c>
      <c r="O9" s="267">
        <f t="shared" si="2"/>
        <v>50.175562999999997</v>
      </c>
      <c r="P9" s="267">
        <f t="shared" si="2"/>
        <v>37.278080000000003</v>
      </c>
      <c r="Q9" s="267">
        <f t="shared" si="2"/>
        <v>28.343773000000002</v>
      </c>
      <c r="R9" s="267">
        <f t="shared" si="2"/>
        <v>5.732755</v>
      </c>
      <c r="S9" s="267"/>
      <c r="T9" s="267"/>
      <c r="U9" s="267"/>
      <c r="V9" s="267"/>
      <c r="W9" s="267"/>
    </row>
    <row r="10" spans="1:27" s="273" customFormat="1" ht="15" customHeight="1">
      <c r="A10" s="269" t="s">
        <v>634</v>
      </c>
      <c r="B10" s="454"/>
      <c r="C10" s="294"/>
      <c r="D10" s="294"/>
      <c r="E10" s="294"/>
      <c r="F10" s="295"/>
      <c r="G10" s="268"/>
      <c r="H10" s="392"/>
      <c r="I10" s="294"/>
      <c r="J10" s="294"/>
      <c r="K10" s="294"/>
      <c r="L10" s="294"/>
      <c r="M10" s="294"/>
      <c r="N10" s="294"/>
      <c r="O10" s="294"/>
      <c r="P10" s="294"/>
      <c r="Q10" s="294"/>
      <c r="R10" s="294"/>
      <c r="S10" s="294"/>
      <c r="T10" s="294"/>
      <c r="U10" s="294"/>
      <c r="V10" s="294"/>
      <c r="W10" s="294"/>
    </row>
    <row r="11" spans="1:27">
      <c r="A11" s="184" t="s">
        <v>576</v>
      </c>
      <c r="B11" s="264">
        <f>SUM(H11:K11)</f>
        <v>107.48701345393428</v>
      </c>
      <c r="C11" s="264">
        <f>SUM(L11:O11)</f>
        <v>73.230464699999999</v>
      </c>
      <c r="D11" s="264">
        <f>SUM(P11:S11)</f>
        <v>78.018735399999997</v>
      </c>
      <c r="E11" s="264">
        <f>SUM(T11:W11)</f>
        <v>85.535191899999901</v>
      </c>
      <c r="F11" s="264">
        <v>45.824962646457479</v>
      </c>
      <c r="G11" s="292"/>
      <c r="H11" s="372">
        <v>24.109877000000001</v>
      </c>
      <c r="I11" s="264">
        <v>9.3725449999999988</v>
      </c>
      <c r="J11" s="264">
        <v>23.780166837045616</v>
      </c>
      <c r="K11" s="264">
        <v>50.224424616888662</v>
      </c>
      <c r="L11" s="264">
        <v>24.242516999999999</v>
      </c>
      <c r="M11" s="264">
        <v>0.6607847</v>
      </c>
      <c r="N11" s="264">
        <v>9.6219999999999999</v>
      </c>
      <c r="O11" s="264">
        <f>38705.163/1000</f>
        <v>38.705162999999999</v>
      </c>
      <c r="P11" s="264">
        <f>19007.034/1000</f>
        <v>19.007034000000001</v>
      </c>
      <c r="Q11" s="264">
        <v>0</v>
      </c>
      <c r="R11" s="264">
        <f>17120.9484/1000</f>
        <v>17.1209484</v>
      </c>
      <c r="S11" s="264">
        <f>41890.753/1000</f>
        <v>41.890752999999997</v>
      </c>
      <c r="T11" s="264">
        <f>22287.695/1000</f>
        <v>22.287694999999999</v>
      </c>
      <c r="U11" s="264">
        <f>327.2719/1000</f>
        <v>0.3272719</v>
      </c>
      <c r="V11" s="264">
        <f>12677.5253/1000</f>
        <v>12.677525299999999</v>
      </c>
      <c r="W11" s="264">
        <f>50242.6996999999/1000</f>
        <v>50.242699699999903</v>
      </c>
    </row>
    <row r="12" spans="1:27">
      <c r="A12" s="184" t="s">
        <v>571</v>
      </c>
      <c r="B12" s="264">
        <f>SUM(H12:K12)</f>
        <v>415.89390000000003</v>
      </c>
      <c r="C12" s="264">
        <f t="shared" ref="C12:C13" si="4">SUM(L12:O12)</f>
        <v>427.04203935999999</v>
      </c>
      <c r="D12" s="264">
        <f>SUM(P12:S12)</f>
        <v>229.36959895770002</v>
      </c>
      <c r="E12" s="264">
        <f>SUM(T12:W12)</f>
        <v>0</v>
      </c>
      <c r="F12" s="264">
        <v>0</v>
      </c>
      <c r="G12" s="292"/>
      <c r="H12" s="372">
        <v>115.15679999999999</v>
      </c>
      <c r="I12" s="264">
        <v>84.348600000000005</v>
      </c>
      <c r="J12" s="264">
        <v>84.008300000000006</v>
      </c>
      <c r="K12" s="264">
        <v>132.3802</v>
      </c>
      <c r="L12" s="264">
        <v>141.81479999999999</v>
      </c>
      <c r="M12" s="264">
        <v>54.54</v>
      </c>
      <c r="N12" s="264">
        <v>92.153999999999996</v>
      </c>
      <c r="O12" s="264">
        <f>138533.23936/1000</f>
        <v>138.53323936000001</v>
      </c>
      <c r="P12" s="264">
        <f>108853.9989577/1000</f>
        <v>108.8539989577</v>
      </c>
      <c r="Q12" s="264">
        <f>28164.2/1000</f>
        <v>28.164200000000001</v>
      </c>
      <c r="R12" s="264">
        <f>72995.2/1000</f>
        <v>72.995199999999997</v>
      </c>
      <c r="S12" s="264">
        <f>19356.2/1000</f>
        <v>19.356200000000001</v>
      </c>
      <c r="T12" s="264"/>
      <c r="U12" s="264"/>
      <c r="V12" s="264"/>
      <c r="W12" s="264"/>
    </row>
    <row r="13" spans="1:27" s="175" customFormat="1">
      <c r="A13" s="184" t="s">
        <v>574</v>
      </c>
      <c r="B13" s="264">
        <f>SUM(H13:K13)</f>
        <v>363.76106149999998</v>
      </c>
      <c r="C13" s="264">
        <f t="shared" si="4"/>
        <v>352.54671099999996</v>
      </c>
      <c r="D13" s="264">
        <f>SUM(P13:S13)</f>
        <v>17.278700000000001</v>
      </c>
      <c r="E13" s="264">
        <f>SUM(T13:W13)</f>
        <v>0</v>
      </c>
      <c r="F13" s="264">
        <v>0</v>
      </c>
      <c r="G13" s="265"/>
      <c r="H13" s="372">
        <v>105.83663949999999</v>
      </c>
      <c r="I13" s="293">
        <v>63.700215</v>
      </c>
      <c r="J13" s="293">
        <v>73.121600999999998</v>
      </c>
      <c r="K13" s="293">
        <v>121.10260599999999</v>
      </c>
      <c r="L13" s="293">
        <v>116.092803</v>
      </c>
      <c r="M13" s="293">
        <v>69.094999999999999</v>
      </c>
      <c r="N13" s="293">
        <v>109.85030799999998</v>
      </c>
      <c r="O13" s="293">
        <f>57508.6/1000</f>
        <v>57.508600000000001</v>
      </c>
      <c r="P13" s="293">
        <f>17278.7/1000</f>
        <v>17.278700000000001</v>
      </c>
      <c r="Q13" s="293"/>
      <c r="R13" s="293"/>
      <c r="S13" s="293"/>
      <c r="T13" s="293"/>
      <c r="U13" s="293"/>
      <c r="V13" s="293"/>
      <c r="W13" s="293"/>
    </row>
    <row r="14" spans="1:27" s="197" customFormat="1" ht="13.5" thickBot="1">
      <c r="A14" s="266" t="s">
        <v>91</v>
      </c>
      <c r="B14" s="267">
        <f>SUM(B11:B13)</f>
        <v>887.14197495393432</v>
      </c>
      <c r="C14" s="267">
        <f>SUM(C11:C13)</f>
        <v>852.81921505999992</v>
      </c>
      <c r="D14" s="267">
        <f>SUM(D11:D13)</f>
        <v>324.66703435770006</v>
      </c>
      <c r="E14" s="267">
        <f>SUM(E11:E13)</f>
        <v>85.535191899999901</v>
      </c>
      <c r="F14" s="267">
        <f>SUM(F11:F13)</f>
        <v>45.824962646457479</v>
      </c>
      <c r="G14" s="268"/>
      <c r="H14" s="374">
        <f t="shared" ref="H14" si="5">SUM(H11:H13)</f>
        <v>245.10331649999998</v>
      </c>
      <c r="I14" s="267">
        <f t="shared" ref="I14:N14" si="6">SUM(I11:I13)</f>
        <v>157.42135999999999</v>
      </c>
      <c r="J14" s="267">
        <f t="shared" si="6"/>
        <v>180.91006783704563</v>
      </c>
      <c r="K14" s="267">
        <f t="shared" si="6"/>
        <v>303.70723061688864</v>
      </c>
      <c r="L14" s="267">
        <f t="shared" si="6"/>
        <v>282.15012000000002</v>
      </c>
      <c r="M14" s="267">
        <f t="shared" si="6"/>
        <v>124.2957847</v>
      </c>
      <c r="N14" s="267">
        <f t="shared" si="6"/>
        <v>211.62630799999999</v>
      </c>
      <c r="O14" s="267">
        <f t="shared" ref="O14:W14" si="7">SUM(O11:O13)</f>
        <v>234.74700236000001</v>
      </c>
      <c r="P14" s="267">
        <f t="shared" si="7"/>
        <v>145.13973295770001</v>
      </c>
      <c r="Q14" s="267">
        <f t="shared" si="7"/>
        <v>28.164200000000001</v>
      </c>
      <c r="R14" s="267">
        <f t="shared" si="7"/>
        <v>90.1161484</v>
      </c>
      <c r="S14" s="267">
        <f t="shared" si="7"/>
        <v>61.246952999999998</v>
      </c>
      <c r="T14" s="267">
        <f t="shared" si="7"/>
        <v>22.287694999999999</v>
      </c>
      <c r="U14" s="267">
        <f t="shared" si="7"/>
        <v>0.3272719</v>
      </c>
      <c r="V14" s="267">
        <f t="shared" si="7"/>
        <v>12.677525299999999</v>
      </c>
      <c r="W14" s="267">
        <f t="shared" si="7"/>
        <v>50.242699699999903</v>
      </c>
    </row>
    <row r="15" spans="1:27" s="273" customFormat="1" ht="15" customHeight="1">
      <c r="A15" s="192" t="s">
        <v>635</v>
      </c>
      <c r="B15" s="455"/>
      <c r="C15" s="290"/>
      <c r="D15" s="290"/>
      <c r="E15" s="290"/>
      <c r="F15" s="291"/>
      <c r="G15" s="268"/>
      <c r="H15" s="393"/>
      <c r="I15" s="290"/>
      <c r="J15" s="290"/>
      <c r="K15" s="290"/>
      <c r="L15" s="290"/>
      <c r="M15" s="290"/>
      <c r="N15" s="290"/>
      <c r="O15" s="290"/>
      <c r="P15" s="290"/>
      <c r="Q15" s="290"/>
      <c r="R15" s="290"/>
      <c r="S15" s="290"/>
      <c r="T15" s="290"/>
      <c r="U15" s="290"/>
      <c r="V15" s="290"/>
      <c r="W15" s="290"/>
    </row>
    <row r="16" spans="1:27">
      <c r="A16" s="184" t="s">
        <v>571</v>
      </c>
      <c r="B16" s="264">
        <f>SUM(H16:K16)</f>
        <v>209.51471000000001</v>
      </c>
      <c r="C16" s="264">
        <f>SUM(L16:O16)</f>
        <v>199.81297000000001</v>
      </c>
      <c r="D16" s="264">
        <f>SUM(P16:S16)</f>
        <v>126.78500000000001</v>
      </c>
      <c r="E16" s="264">
        <f>SUM(T16:W16)</f>
        <v>0</v>
      </c>
      <c r="F16" s="264">
        <v>0</v>
      </c>
      <c r="G16" s="283"/>
      <c r="H16" s="372">
        <v>55.407050000000005</v>
      </c>
      <c r="I16" s="293">
        <v>58.212319999999998</v>
      </c>
      <c r="J16" s="293">
        <v>43.146650000000001</v>
      </c>
      <c r="K16" s="293">
        <v>52.748690000000003</v>
      </c>
      <c r="L16" s="293">
        <v>58.470690000000005</v>
      </c>
      <c r="M16" s="293">
        <v>38.484970000000004</v>
      </c>
      <c r="N16" s="293">
        <v>48.398309999999995</v>
      </c>
      <c r="O16" s="293">
        <v>54.459000000000003</v>
      </c>
      <c r="P16" s="293">
        <v>50.268000000000001</v>
      </c>
      <c r="Q16" s="293">
        <v>37.857999999999997</v>
      </c>
      <c r="R16" s="293">
        <v>35.369999999999997</v>
      </c>
      <c r="S16" s="293">
        <v>3.2890000000000001</v>
      </c>
      <c r="T16" s="293"/>
      <c r="U16" s="293"/>
      <c r="V16" s="293"/>
      <c r="W16" s="293"/>
    </row>
    <row r="17" spans="1:23">
      <c r="A17" s="184" t="s">
        <v>574</v>
      </c>
      <c r="B17" s="264">
        <f>SUM(H17:K17)</f>
        <v>159.57135</v>
      </c>
      <c r="C17" s="264">
        <f>SUM(L17:O17)</f>
        <v>160.52537999999998</v>
      </c>
      <c r="D17" s="264">
        <f>SUM(P17:S17)</f>
        <v>16.538</v>
      </c>
      <c r="E17" s="264">
        <f>SUM(T17:W17)</f>
        <v>0</v>
      </c>
      <c r="F17" s="264">
        <v>0</v>
      </c>
      <c r="G17" s="283"/>
      <c r="H17" s="372">
        <v>45.711490000000005</v>
      </c>
      <c r="I17" s="293">
        <v>29.3081</v>
      </c>
      <c r="J17" s="293">
        <v>29.644989999999996</v>
      </c>
      <c r="K17" s="293">
        <v>54.906770000000002</v>
      </c>
      <c r="L17" s="293">
        <v>50.461379999999998</v>
      </c>
      <c r="M17" s="293">
        <v>28.689</v>
      </c>
      <c r="N17" s="293">
        <v>48.018000000000001</v>
      </c>
      <c r="O17" s="293">
        <v>33.356999999999999</v>
      </c>
      <c r="P17" s="293">
        <v>16.538</v>
      </c>
      <c r="Q17" s="293"/>
      <c r="R17" s="293"/>
      <c r="S17" s="293"/>
      <c r="T17" s="293"/>
      <c r="U17" s="293"/>
      <c r="V17" s="293"/>
      <c r="W17" s="293"/>
    </row>
    <row r="18" spans="1:23" ht="13.5" thickBot="1">
      <c r="A18" s="266" t="s">
        <v>91</v>
      </c>
      <c r="B18" s="267">
        <f>SUM(B16:B17)</f>
        <v>369.08605999999997</v>
      </c>
      <c r="C18" s="267">
        <f>SUM(C16:C17)</f>
        <v>360.33834999999999</v>
      </c>
      <c r="D18" s="267">
        <f>SUM(D16:D17)</f>
        <v>143.32300000000001</v>
      </c>
      <c r="E18" s="267">
        <f>SUM(E16:E17)</f>
        <v>0</v>
      </c>
      <c r="F18" s="267">
        <f>SUM(F16:F17)</f>
        <v>0</v>
      </c>
      <c r="G18" s="283"/>
      <c r="H18" s="374">
        <f t="shared" ref="H18:I18" si="8">SUM(H16:H17)</f>
        <v>101.11854000000001</v>
      </c>
      <c r="I18" s="267">
        <f t="shared" si="8"/>
        <v>87.520420000000001</v>
      </c>
      <c r="J18" s="267">
        <f t="shared" ref="J18" si="9">SUM(J16:J17)</f>
        <v>72.791640000000001</v>
      </c>
      <c r="K18" s="267">
        <f>SUM(K16:K17)</f>
        <v>107.65546000000001</v>
      </c>
      <c r="L18" s="267">
        <f t="shared" ref="L18:R18" si="10">SUM(L16:L17)</f>
        <v>108.93207000000001</v>
      </c>
      <c r="M18" s="267">
        <f t="shared" ref="M18" si="11">SUM(M16:M17)</f>
        <v>67.173969999999997</v>
      </c>
      <c r="N18" s="267">
        <f t="shared" si="10"/>
        <v>96.416309999999996</v>
      </c>
      <c r="O18" s="267">
        <f t="shared" si="10"/>
        <v>87.816000000000003</v>
      </c>
      <c r="P18" s="267">
        <f t="shared" si="10"/>
        <v>66.805999999999997</v>
      </c>
      <c r="Q18" s="267">
        <f t="shared" si="10"/>
        <v>37.857999999999997</v>
      </c>
      <c r="R18" s="267">
        <f t="shared" si="10"/>
        <v>35.369999999999997</v>
      </c>
      <c r="S18" s="267">
        <f t="shared" ref="S18" si="12">SUM(S16:S17)</f>
        <v>3.2890000000000001</v>
      </c>
      <c r="T18" s="267"/>
      <c r="U18" s="267"/>
      <c r="V18" s="267"/>
      <c r="W18" s="267"/>
    </row>
    <row r="19" spans="1:23" s="273" customFormat="1" ht="15" customHeight="1">
      <c r="A19" s="269" t="s">
        <v>636</v>
      </c>
      <c r="B19" s="454"/>
      <c r="C19" s="294"/>
      <c r="D19" s="294"/>
      <c r="E19" s="294"/>
      <c r="F19" s="294"/>
      <c r="G19" s="268"/>
      <c r="H19" s="392"/>
      <c r="I19" s="294"/>
      <c r="J19" s="294"/>
      <c r="K19" s="294"/>
      <c r="L19" s="294"/>
      <c r="M19" s="294"/>
      <c r="N19" s="294"/>
      <c r="O19" s="294"/>
      <c r="P19" s="294"/>
      <c r="Q19" s="294"/>
      <c r="R19" s="294"/>
      <c r="S19" s="294"/>
      <c r="T19" s="294"/>
      <c r="U19" s="294"/>
      <c r="V19" s="294"/>
      <c r="W19" s="294"/>
    </row>
    <row r="20" spans="1:23" ht="14.25">
      <c r="A20" s="184" t="s">
        <v>637</v>
      </c>
      <c r="B20" s="264">
        <f>SUM(H20:K20)</f>
        <v>24.96</v>
      </c>
      <c r="C20" s="296">
        <f>SUM(L20:O20)</f>
        <v>15.925000000000001</v>
      </c>
      <c r="D20" s="296">
        <f>SUM(P20:S20)</f>
        <v>4.5629999999999997</v>
      </c>
      <c r="E20" s="296">
        <f>SUM(T20:W20)</f>
        <v>1.5584391428000002</v>
      </c>
      <c r="F20" s="296">
        <v>0.45100000000000001</v>
      </c>
      <c r="G20" s="265"/>
      <c r="H20" s="356">
        <v>4.83</v>
      </c>
      <c r="I20" s="326">
        <v>10.436999999999999</v>
      </c>
      <c r="J20" s="326">
        <v>5.5840000000000005</v>
      </c>
      <c r="K20" s="326">
        <v>4.109</v>
      </c>
      <c r="L20" s="326">
        <v>4.4420000000000002</v>
      </c>
      <c r="M20" s="326">
        <v>5.4039999999999999</v>
      </c>
      <c r="N20" s="326">
        <v>3.4279999999999999</v>
      </c>
      <c r="O20" s="326">
        <v>2.6509999999999998</v>
      </c>
      <c r="P20" s="326">
        <v>2.169</v>
      </c>
      <c r="Q20" s="326">
        <v>1.456</v>
      </c>
      <c r="R20" s="326">
        <v>0.5</v>
      </c>
      <c r="S20" s="326">
        <v>0.438</v>
      </c>
      <c r="T20" s="326">
        <v>0.471929033</v>
      </c>
      <c r="U20" s="326">
        <v>0.47957731980000001</v>
      </c>
      <c r="V20" s="326">
        <v>0.35333942000000002</v>
      </c>
      <c r="W20" s="326">
        <v>0.25359337000000004</v>
      </c>
    </row>
    <row r="21" spans="1:23">
      <c r="A21" s="184" t="s">
        <v>574</v>
      </c>
      <c r="B21" s="264">
        <f>SUM(H21:K21)</f>
        <v>18.697000000000003</v>
      </c>
      <c r="C21" s="296">
        <f>SUM(L21:O21)</f>
        <v>10.247999999999999</v>
      </c>
      <c r="D21" s="296">
        <f>SUM(P21:S21)</f>
        <v>3.2149999999999999</v>
      </c>
      <c r="E21" s="296">
        <f>SUM(T21:W21)</f>
        <v>1.2155361500000001</v>
      </c>
      <c r="F21" s="296">
        <v>0.72500000000000009</v>
      </c>
      <c r="G21" s="265"/>
      <c r="H21" s="356">
        <v>4.7382499999999999</v>
      </c>
      <c r="I21" s="326">
        <v>8.06325</v>
      </c>
      <c r="J21" s="326">
        <v>3.3552499999999998</v>
      </c>
      <c r="K21" s="326">
        <v>2.5402500000000003</v>
      </c>
      <c r="L21" s="326">
        <v>5.1059999999999999</v>
      </c>
      <c r="M21" s="326">
        <v>2.1230000000000002</v>
      </c>
      <c r="N21" s="326">
        <v>1.8580000000000001</v>
      </c>
      <c r="O21" s="326">
        <v>1.161</v>
      </c>
      <c r="P21" s="326">
        <v>1.155</v>
      </c>
      <c r="Q21" s="326">
        <v>0.91800000000000004</v>
      </c>
      <c r="R21" s="326">
        <v>0.61599999999999999</v>
      </c>
      <c r="S21" s="326">
        <v>0.52600000000000002</v>
      </c>
      <c r="T21" s="326">
        <v>0.52600000000000002</v>
      </c>
      <c r="U21" s="326">
        <v>0.24159</v>
      </c>
      <c r="V21" s="326">
        <v>0.18094615</v>
      </c>
      <c r="W21" s="326">
        <v>0.26700000000000002</v>
      </c>
    </row>
    <row r="22" spans="1:23" s="197" customFormat="1" ht="13.5" thickBot="1">
      <c r="A22" s="266" t="s">
        <v>91</v>
      </c>
      <c r="B22" s="297">
        <f>SUM(B20:B21)</f>
        <v>43.657000000000004</v>
      </c>
      <c r="C22" s="297">
        <f>SUM(C20:C21)</f>
        <v>26.173000000000002</v>
      </c>
      <c r="D22" s="297">
        <f>SUM(D20:D21)</f>
        <v>7.7779999999999996</v>
      </c>
      <c r="E22" s="297">
        <f>SUM(E20:E21)</f>
        <v>2.7739752928000003</v>
      </c>
      <c r="F22" s="297">
        <f>SUM(F20:F21)</f>
        <v>1.1760000000000002</v>
      </c>
      <c r="G22" s="268"/>
      <c r="H22" s="394">
        <f t="shared" ref="H22" si="13">SUM(H20:H21)</f>
        <v>9.568249999999999</v>
      </c>
      <c r="I22" s="297">
        <f t="shared" ref="I22:N22" si="14">SUM(I20:I21)</f>
        <v>18.500250000000001</v>
      </c>
      <c r="J22" s="297">
        <f t="shared" si="14"/>
        <v>8.9392500000000013</v>
      </c>
      <c r="K22" s="297">
        <f t="shared" si="14"/>
        <v>6.6492500000000003</v>
      </c>
      <c r="L22" s="297">
        <f t="shared" si="14"/>
        <v>9.548</v>
      </c>
      <c r="M22" s="297">
        <f t="shared" si="14"/>
        <v>7.5270000000000001</v>
      </c>
      <c r="N22" s="297">
        <f t="shared" si="14"/>
        <v>5.2859999999999996</v>
      </c>
      <c r="O22" s="297">
        <f t="shared" ref="O22:W22" si="15">SUM(O20:O21)</f>
        <v>3.8119999999999998</v>
      </c>
      <c r="P22" s="297">
        <f t="shared" si="15"/>
        <v>3.3239999999999998</v>
      </c>
      <c r="Q22" s="297">
        <f t="shared" si="15"/>
        <v>2.3740000000000001</v>
      </c>
      <c r="R22" s="297">
        <f t="shared" si="15"/>
        <v>1.1160000000000001</v>
      </c>
      <c r="S22" s="297">
        <f t="shared" si="15"/>
        <v>0.96399999999999997</v>
      </c>
      <c r="T22" s="297">
        <f t="shared" si="15"/>
        <v>0.99792903300000002</v>
      </c>
      <c r="U22" s="297">
        <f t="shared" si="15"/>
        <v>0.72116731980000004</v>
      </c>
      <c r="V22" s="297">
        <f t="shared" si="15"/>
        <v>0.53428556999999999</v>
      </c>
      <c r="W22" s="297">
        <f t="shared" si="15"/>
        <v>0.52059337000000006</v>
      </c>
    </row>
    <row r="23" spans="1:23">
      <c r="A23" s="242" t="s">
        <v>985</v>
      </c>
      <c r="B23" s="171"/>
      <c r="F23" s="31"/>
      <c r="H23" s="114"/>
    </row>
    <row r="24" spans="1:23">
      <c r="B24" s="171"/>
      <c r="F24" s="31"/>
    </row>
    <row r="25" spans="1:23">
      <c r="B25" s="171"/>
      <c r="D25" s="330"/>
      <c r="E25" s="330"/>
      <c r="F25" s="330"/>
      <c r="G25" s="330"/>
      <c r="O25" s="10"/>
      <c r="P25" s="330"/>
      <c r="Q25" s="330"/>
      <c r="R25" s="330"/>
      <c r="S25" s="330"/>
      <c r="T25" s="330"/>
      <c r="U25" s="330"/>
      <c r="V25" s="330"/>
      <c r="W25" s="330"/>
    </row>
    <row r="26" spans="1:23">
      <c r="B26" s="171"/>
      <c r="D26" s="330"/>
      <c r="E26" s="330"/>
      <c r="F26" s="330"/>
      <c r="G26" s="330"/>
      <c r="H26" s="171"/>
      <c r="I26" s="171"/>
      <c r="J26" s="171"/>
      <c r="K26" s="171"/>
      <c r="L26" s="171"/>
      <c r="M26" s="171"/>
      <c r="N26" s="171"/>
      <c r="O26" s="330"/>
      <c r="P26" s="330"/>
      <c r="Q26" s="330"/>
      <c r="R26" s="330"/>
      <c r="S26" s="330"/>
      <c r="T26" s="330"/>
      <c r="U26" s="330"/>
      <c r="V26" s="330"/>
      <c r="W26" s="330"/>
    </row>
    <row r="27" spans="1:23">
      <c r="B27" s="171"/>
    </row>
    <row r="28" spans="1:23">
      <c r="B28" s="171"/>
    </row>
    <row r="29" spans="1:23">
      <c r="B29" s="171"/>
    </row>
    <row r="30" spans="1:23">
      <c r="B30" s="171"/>
    </row>
    <row r="31" spans="1:23">
      <c r="B31" s="171"/>
    </row>
    <row r="32" spans="1:23">
      <c r="B32" s="171"/>
    </row>
  </sheetData>
  <phoneticPr fontId="79" type="noConversion"/>
  <conditionalFormatting sqref="G9 D9:E9 P7:W9">
    <cfRule type="expression" dxfId="698" priority="612">
      <formula>#REF!=0</formula>
    </cfRule>
  </conditionalFormatting>
  <conditionalFormatting sqref="P12:W12">
    <cfRule type="expression" dxfId="697" priority="611">
      <formula>#REF!=0</formula>
    </cfRule>
  </conditionalFormatting>
  <conditionalFormatting sqref="D14:E18 G14:G18 P14:W18">
    <cfRule type="expression" dxfId="696" priority="610">
      <formula>#REF!=0</formula>
    </cfRule>
  </conditionalFormatting>
  <conditionalFormatting sqref="W13 W8 S13:U13">
    <cfRule type="expression" dxfId="695" priority="609">
      <formula>X8=0</formula>
    </cfRule>
  </conditionalFormatting>
  <conditionalFormatting sqref="G20:G22 D18:F18 T7:V9 O7:O9 P13:W13 P22:W22">
    <cfRule type="expression" dxfId="694" priority="608">
      <formula>#REF!=0</formula>
    </cfRule>
  </conditionalFormatting>
  <conditionalFormatting sqref="D15:E15 D6:E6 G6 G15 E22 T12:V12 O12 P15:W15 P6:W6">
    <cfRule type="expression" dxfId="693" priority="607">
      <formula>#REF!=0</formula>
    </cfRule>
  </conditionalFormatting>
  <conditionalFormatting sqref="D10:E10 D19:G19 G10 T6:V6 O6 O10:W10 P16:W19 T13:V15 O22:W22 O13:O19">
    <cfRule type="expression" dxfId="692" priority="606">
      <formula>#REF!=0</formula>
    </cfRule>
  </conditionalFormatting>
  <conditionalFormatting sqref="U8 U13:V13 Q8:S8">
    <cfRule type="expression" dxfId="691" priority="605">
      <formula>Z8=0</formula>
    </cfRule>
  </conditionalFormatting>
  <conditionalFormatting sqref="Q13:U13 Q8:V8">
    <cfRule type="expression" dxfId="690" priority="614">
      <formula>X8=0</formula>
    </cfRule>
  </conditionalFormatting>
  <conditionalFormatting sqref="V13">
    <cfRule type="expression" dxfId="689" priority="615">
      <formula>AC13=0</formula>
    </cfRule>
  </conditionalFormatting>
  <conditionalFormatting sqref="O7:S9">
    <cfRule type="expression" dxfId="688" priority="603">
      <formula>#REF!=0</formula>
    </cfRule>
  </conditionalFormatting>
  <conditionalFormatting sqref="O12:S12">
    <cfRule type="expression" dxfId="687" priority="602">
      <formula>#REF!=0</formula>
    </cfRule>
  </conditionalFormatting>
  <conditionalFormatting sqref="O14:S18">
    <cfRule type="expression" dxfId="686" priority="601">
      <formula>#REF!=0</formula>
    </cfRule>
  </conditionalFormatting>
  <conditionalFormatting sqref="O13:S13 O22:W22">
    <cfRule type="expression" dxfId="685" priority="600">
      <formula>#REF!=0</formula>
    </cfRule>
  </conditionalFormatting>
  <conditionalFormatting sqref="O15:S15 O6:S6">
    <cfRule type="expression" dxfId="684" priority="599">
      <formula>#REF!=0</formula>
    </cfRule>
  </conditionalFormatting>
  <conditionalFormatting sqref="O10:S10 O16:S19 O22:W22">
    <cfRule type="expression" dxfId="683" priority="598">
      <formula>#REF!=0</formula>
    </cfRule>
  </conditionalFormatting>
  <conditionalFormatting sqref="F9">
    <cfRule type="expression" dxfId="682" priority="596">
      <formula>#REF!=0</formula>
    </cfRule>
  </conditionalFormatting>
  <conditionalFormatting sqref="F14:F18">
    <cfRule type="expression" dxfId="681" priority="595">
      <formula>#REF!=0</formula>
    </cfRule>
  </conditionalFormatting>
  <conditionalFormatting sqref="D22:F22">
    <cfRule type="expression" dxfId="680" priority="594">
      <formula>#REF!=0</formula>
    </cfRule>
  </conditionalFormatting>
  <conditionalFormatting sqref="V8">
    <cfRule type="expression" dxfId="679" priority="617">
      <formula>AE8=0</formula>
    </cfRule>
  </conditionalFormatting>
  <conditionalFormatting sqref="Q13:S13">
    <cfRule type="expression" dxfId="678" priority="618">
      <formula>Z13=0</formula>
    </cfRule>
  </conditionalFormatting>
  <conditionalFormatting sqref="T8:V8 O13:V13">
    <cfRule type="expression" dxfId="677" priority="619">
      <formula>Z8=0</formula>
    </cfRule>
  </conditionalFormatting>
  <conditionalFormatting sqref="V8 V13">
    <cfRule type="expression" dxfId="676" priority="620">
      <formula>X8=0</formula>
    </cfRule>
  </conditionalFormatting>
  <conditionalFormatting sqref="O8:S8">
    <cfRule type="expression" dxfId="675" priority="621">
      <formula>Z8=0</formula>
    </cfRule>
  </conditionalFormatting>
  <conditionalFormatting sqref="T8:V8">
    <cfRule type="expression" dxfId="674" priority="622">
      <formula>Y8=0</formula>
    </cfRule>
  </conditionalFormatting>
  <conditionalFormatting sqref="V13">
    <cfRule type="expression" dxfId="673" priority="623">
      <formula>AA13=0</formula>
    </cfRule>
  </conditionalFormatting>
  <conditionalFormatting sqref="S8">
    <cfRule type="expression" dxfId="672" priority="624">
      <formula>X8=0</formula>
    </cfRule>
  </conditionalFormatting>
  <conditionalFormatting sqref="T13:U13 T8:U8">
    <cfRule type="expression" dxfId="671" priority="626">
      <formula>X8=0</formula>
    </cfRule>
  </conditionalFormatting>
  <conditionalFormatting sqref="D7">
    <cfRule type="expression" dxfId="670" priority="593">
      <formula>#REF!=0</formula>
    </cfRule>
  </conditionalFormatting>
  <conditionalFormatting sqref="D7">
    <cfRule type="expression" dxfId="669" priority="592">
      <formula>#REF!=0</formula>
    </cfRule>
  </conditionalFormatting>
  <conditionalFormatting sqref="E7">
    <cfRule type="expression" dxfId="668" priority="590">
      <formula>#REF!=0</formula>
    </cfRule>
  </conditionalFormatting>
  <conditionalFormatting sqref="F7">
    <cfRule type="expression" dxfId="667" priority="589">
      <formula>#REF!=0</formula>
    </cfRule>
  </conditionalFormatting>
  <conditionalFormatting sqref="E7">
    <cfRule type="expression" dxfId="666" priority="591">
      <formula>#REF!=0</formula>
    </cfRule>
  </conditionalFormatting>
  <conditionalFormatting sqref="F7">
    <cfRule type="expression" dxfId="665" priority="588">
      <formula>#REF!=0</formula>
    </cfRule>
  </conditionalFormatting>
  <conditionalFormatting sqref="D8">
    <cfRule type="expression" dxfId="664" priority="587">
      <formula>#REF!=0</formula>
    </cfRule>
  </conditionalFormatting>
  <conditionalFormatting sqref="D8">
    <cfRule type="expression" dxfId="663" priority="586">
      <formula>#REF!=0</formula>
    </cfRule>
  </conditionalFormatting>
  <conditionalFormatting sqref="E8">
    <cfRule type="expression" dxfId="662" priority="584">
      <formula>#REF!=0</formula>
    </cfRule>
  </conditionalFormatting>
  <conditionalFormatting sqref="F8">
    <cfRule type="expression" dxfId="661" priority="583">
      <formula>#REF!=0</formula>
    </cfRule>
  </conditionalFormatting>
  <conditionalFormatting sqref="E8">
    <cfRule type="expression" dxfId="660" priority="585">
      <formula>#REF!=0</formula>
    </cfRule>
  </conditionalFormatting>
  <conditionalFormatting sqref="F8">
    <cfRule type="expression" dxfId="659" priority="582">
      <formula>#REF!=0</formula>
    </cfRule>
  </conditionalFormatting>
  <conditionalFormatting sqref="D11">
    <cfRule type="expression" dxfId="658" priority="581">
      <formula>#REF!=0</formula>
    </cfRule>
  </conditionalFormatting>
  <conditionalFormatting sqref="D11">
    <cfRule type="expression" dxfId="657" priority="580">
      <formula>#REF!=0</formula>
    </cfRule>
  </conditionalFormatting>
  <conditionalFormatting sqref="E11">
    <cfRule type="expression" dxfId="656" priority="578">
      <formula>#REF!=0</formula>
    </cfRule>
  </conditionalFormatting>
  <conditionalFormatting sqref="F11">
    <cfRule type="expression" dxfId="655" priority="577">
      <formula>#REF!=0</formula>
    </cfRule>
  </conditionalFormatting>
  <conditionalFormatting sqref="E11">
    <cfRule type="expression" dxfId="654" priority="579">
      <formula>#REF!=0</formula>
    </cfRule>
  </conditionalFormatting>
  <conditionalFormatting sqref="F11">
    <cfRule type="expression" dxfId="653" priority="576">
      <formula>#REF!=0</formula>
    </cfRule>
  </conditionalFormatting>
  <conditionalFormatting sqref="D12">
    <cfRule type="expression" dxfId="652" priority="575">
      <formula>#REF!=0</formula>
    </cfRule>
  </conditionalFormatting>
  <conditionalFormatting sqref="D12">
    <cfRule type="expression" dxfId="651" priority="574">
      <formula>#REF!=0</formula>
    </cfRule>
  </conditionalFormatting>
  <conditionalFormatting sqref="E12">
    <cfRule type="expression" dxfId="650" priority="572">
      <formula>#REF!=0</formula>
    </cfRule>
  </conditionalFormatting>
  <conditionalFormatting sqref="F12">
    <cfRule type="expression" dxfId="649" priority="571">
      <formula>#REF!=0</formula>
    </cfRule>
  </conditionalFormatting>
  <conditionalFormatting sqref="E12">
    <cfRule type="expression" dxfId="648" priority="573">
      <formula>#REF!=0</formula>
    </cfRule>
  </conditionalFormatting>
  <conditionalFormatting sqref="F12">
    <cfRule type="expression" dxfId="647" priority="570">
      <formula>#REF!=0</formula>
    </cfRule>
  </conditionalFormatting>
  <conditionalFormatting sqref="D13">
    <cfRule type="expression" dxfId="646" priority="569">
      <formula>#REF!=0</formula>
    </cfRule>
  </conditionalFormatting>
  <conditionalFormatting sqref="D13">
    <cfRule type="expression" dxfId="645" priority="568">
      <formula>#REF!=0</formula>
    </cfRule>
  </conditionalFormatting>
  <conditionalFormatting sqref="E13">
    <cfRule type="expression" dxfId="644" priority="566">
      <formula>#REF!=0</formula>
    </cfRule>
  </conditionalFormatting>
  <conditionalFormatting sqref="F13">
    <cfRule type="expression" dxfId="643" priority="565">
      <formula>#REF!=0</formula>
    </cfRule>
  </conditionalFormatting>
  <conditionalFormatting sqref="E13">
    <cfRule type="expression" dxfId="642" priority="567">
      <formula>#REF!=0</formula>
    </cfRule>
  </conditionalFormatting>
  <conditionalFormatting sqref="F13">
    <cfRule type="expression" dxfId="641" priority="564">
      <formula>#REF!=0</formula>
    </cfRule>
  </conditionalFormatting>
  <conditionalFormatting sqref="D20">
    <cfRule type="expression" dxfId="640" priority="563">
      <formula>#REF!=0</formula>
    </cfRule>
  </conditionalFormatting>
  <conditionalFormatting sqref="D20">
    <cfRule type="expression" dxfId="639" priority="562">
      <formula>#REF!=0</formula>
    </cfRule>
  </conditionalFormatting>
  <conditionalFormatting sqref="E20">
    <cfRule type="expression" dxfId="638" priority="560">
      <formula>#REF!=0</formula>
    </cfRule>
  </conditionalFormatting>
  <conditionalFormatting sqref="F20">
    <cfRule type="expression" dxfId="637" priority="559">
      <formula>#REF!=0</formula>
    </cfRule>
  </conditionalFormatting>
  <conditionalFormatting sqref="E20">
    <cfRule type="expression" dxfId="636" priority="561">
      <formula>#REF!=0</formula>
    </cfRule>
  </conditionalFormatting>
  <conditionalFormatting sqref="F20">
    <cfRule type="expression" dxfId="635" priority="558">
      <formula>#REF!=0</formula>
    </cfRule>
  </conditionalFormatting>
  <conditionalFormatting sqref="D21">
    <cfRule type="expression" dxfId="634" priority="557">
      <formula>#REF!=0</formula>
    </cfRule>
  </conditionalFormatting>
  <conditionalFormatting sqref="D21">
    <cfRule type="expression" dxfId="633" priority="556">
      <formula>#REF!=0</formula>
    </cfRule>
  </conditionalFormatting>
  <conditionalFormatting sqref="E21">
    <cfRule type="expression" dxfId="632" priority="554">
      <formula>#REF!=0</formula>
    </cfRule>
  </conditionalFormatting>
  <conditionalFormatting sqref="F21">
    <cfRule type="expression" dxfId="631" priority="553">
      <formula>#REF!=0</formula>
    </cfRule>
  </conditionalFormatting>
  <conditionalFormatting sqref="E21">
    <cfRule type="expression" dxfId="630" priority="555">
      <formula>#REF!=0</formula>
    </cfRule>
  </conditionalFormatting>
  <conditionalFormatting sqref="F21">
    <cfRule type="expression" dxfId="629" priority="552">
      <formula>#REF!=0</formula>
    </cfRule>
  </conditionalFormatting>
  <conditionalFormatting sqref="D16">
    <cfRule type="expression" dxfId="628" priority="551">
      <formula>#REF!=0</formula>
    </cfRule>
  </conditionalFormatting>
  <conditionalFormatting sqref="D16">
    <cfRule type="expression" dxfId="627" priority="550">
      <formula>#REF!=0</formula>
    </cfRule>
  </conditionalFormatting>
  <conditionalFormatting sqref="E16">
    <cfRule type="expression" dxfId="626" priority="548">
      <formula>#REF!=0</formula>
    </cfRule>
  </conditionalFormatting>
  <conditionalFormatting sqref="F16">
    <cfRule type="expression" dxfId="625" priority="547">
      <formula>#REF!=0</formula>
    </cfRule>
  </conditionalFormatting>
  <conditionalFormatting sqref="E16">
    <cfRule type="expression" dxfId="624" priority="549">
      <formula>#REF!=0</formula>
    </cfRule>
  </conditionalFormatting>
  <conditionalFormatting sqref="F16">
    <cfRule type="expression" dxfId="623" priority="546">
      <formula>#REF!=0</formula>
    </cfRule>
  </conditionalFormatting>
  <conditionalFormatting sqref="D17">
    <cfRule type="expression" dxfId="622" priority="545">
      <formula>#REF!=0</formula>
    </cfRule>
  </conditionalFormatting>
  <conditionalFormatting sqref="D17">
    <cfRule type="expression" dxfId="621" priority="544">
      <formula>#REF!=0</formula>
    </cfRule>
  </conditionalFormatting>
  <conditionalFormatting sqref="E17">
    <cfRule type="expression" dxfId="620" priority="542">
      <formula>#REF!=0</formula>
    </cfRule>
  </conditionalFormatting>
  <conditionalFormatting sqref="F17">
    <cfRule type="expression" dxfId="619" priority="541">
      <formula>#REF!=0</formula>
    </cfRule>
  </conditionalFormatting>
  <conditionalFormatting sqref="E17">
    <cfRule type="expression" dxfId="618" priority="543">
      <formula>#REF!=0</formula>
    </cfRule>
  </conditionalFormatting>
  <conditionalFormatting sqref="F17">
    <cfRule type="expression" dxfId="617" priority="540">
      <formula>#REF!=0</formula>
    </cfRule>
  </conditionalFormatting>
  <conditionalFormatting sqref="O20:W20">
    <cfRule type="expression" dxfId="616" priority="532">
      <formula>#REF!=0</formula>
    </cfRule>
  </conditionalFormatting>
  <conditionalFormatting sqref="O20:W20">
    <cfRule type="expression" dxfId="615" priority="531">
      <formula>#REF!=0</formula>
    </cfRule>
  </conditionalFormatting>
  <conditionalFormatting sqref="O21:W21">
    <cfRule type="expression" dxfId="614" priority="530">
      <formula>#REF!=0</formula>
    </cfRule>
  </conditionalFormatting>
  <conditionalFormatting sqref="O21:W21">
    <cfRule type="expression" dxfId="613" priority="529">
      <formula>#REF!=0</formula>
    </cfRule>
  </conditionalFormatting>
  <conditionalFormatting sqref="N14:N18">
    <cfRule type="expression" dxfId="612" priority="494">
      <formula>#REF!=0</formula>
    </cfRule>
  </conditionalFormatting>
  <conditionalFormatting sqref="N13 N22">
    <cfRule type="expression" dxfId="611" priority="493">
      <formula>#REF!=0</formula>
    </cfRule>
  </conditionalFormatting>
  <conditionalFormatting sqref="N15 N6">
    <cfRule type="expression" dxfId="610" priority="492">
      <formula>#REF!=0</formula>
    </cfRule>
  </conditionalFormatting>
  <conditionalFormatting sqref="N10 N16:N19 N22">
    <cfRule type="expression" dxfId="609" priority="491">
      <formula>#REF!=0</formula>
    </cfRule>
  </conditionalFormatting>
  <conditionalFormatting sqref="N21">
    <cfRule type="expression" dxfId="608" priority="488">
      <formula>#REF!=0</formula>
    </cfRule>
  </conditionalFormatting>
  <conditionalFormatting sqref="N21">
    <cfRule type="expression" dxfId="607" priority="487">
      <formula>#REF!=0</formula>
    </cfRule>
  </conditionalFormatting>
  <conditionalFormatting sqref="N7:N9">
    <cfRule type="expression" dxfId="606" priority="499">
      <formula>#REF!=0</formula>
    </cfRule>
  </conditionalFormatting>
  <conditionalFormatting sqref="N12">
    <cfRule type="expression" dxfId="605" priority="498">
      <formula>#REF!=0</formula>
    </cfRule>
  </conditionalFormatting>
  <conditionalFormatting sqref="N6 N10 N22 N13:N19">
    <cfRule type="expression" dxfId="604" priority="497">
      <formula>#REF!=0</formula>
    </cfRule>
  </conditionalFormatting>
  <conditionalFormatting sqref="N7:N9">
    <cfRule type="expression" dxfId="603" priority="496">
      <formula>#REF!=0</formula>
    </cfRule>
  </conditionalFormatting>
  <conditionalFormatting sqref="N12">
    <cfRule type="expression" dxfId="602" priority="495">
      <formula>#REF!=0</formula>
    </cfRule>
  </conditionalFormatting>
  <conditionalFormatting sqref="N13">
    <cfRule type="expression" dxfId="601" priority="501">
      <formula>Y13=0</formula>
    </cfRule>
  </conditionalFormatting>
  <conditionalFormatting sqref="N8">
    <cfRule type="expression" dxfId="600" priority="502">
      <formula>Y8=0</formula>
    </cfRule>
  </conditionalFormatting>
  <conditionalFormatting sqref="N20">
    <cfRule type="expression" dxfId="599" priority="490">
      <formula>#REF!=0</formula>
    </cfRule>
  </conditionalFormatting>
  <conditionalFormatting sqref="N20">
    <cfRule type="expression" dxfId="598" priority="489">
      <formula>#REF!=0</formula>
    </cfRule>
  </conditionalFormatting>
  <conditionalFormatting sqref="C13">
    <cfRule type="expression" dxfId="597" priority="461">
      <formula>#REF!=0</formula>
    </cfRule>
  </conditionalFormatting>
  <conditionalFormatting sqref="C13">
    <cfRule type="expression" dxfId="596" priority="460">
      <formula>#REF!=0</formula>
    </cfRule>
  </conditionalFormatting>
  <conditionalFormatting sqref="C16:C17">
    <cfRule type="expression" dxfId="595" priority="457">
      <formula>#REF!=0</formula>
    </cfRule>
  </conditionalFormatting>
  <conditionalFormatting sqref="C16:C17">
    <cfRule type="expression" dxfId="594" priority="456">
      <formula>#REF!=0</formula>
    </cfRule>
  </conditionalFormatting>
  <conditionalFormatting sqref="C20:C21">
    <cfRule type="expression" dxfId="593" priority="459">
      <formula>#REF!=0</formula>
    </cfRule>
  </conditionalFormatting>
  <conditionalFormatting sqref="C20:C21">
    <cfRule type="expression" dxfId="592" priority="458">
      <formula>#REF!=0</formula>
    </cfRule>
  </conditionalFormatting>
  <conditionalFormatting sqref="C17">
    <cfRule type="expression" dxfId="591" priority="455">
      <formula>#REF!=0</formula>
    </cfRule>
  </conditionalFormatting>
  <conditionalFormatting sqref="C17">
    <cfRule type="expression" dxfId="590" priority="454">
      <formula>#REF!=0</formula>
    </cfRule>
  </conditionalFormatting>
  <conditionalFormatting sqref="C9">
    <cfRule type="expression" dxfId="589" priority="473">
      <formula>#REF!=0</formula>
    </cfRule>
  </conditionalFormatting>
  <conditionalFormatting sqref="C14:C18">
    <cfRule type="expression" dxfId="588" priority="472">
      <formula>#REF!=0</formula>
    </cfRule>
  </conditionalFormatting>
  <conditionalFormatting sqref="C18">
    <cfRule type="expression" dxfId="587" priority="471">
      <formula>#REF!=0</formula>
    </cfRule>
  </conditionalFormatting>
  <conditionalFormatting sqref="C15 B6:C6">
    <cfRule type="expression" dxfId="586" priority="470">
      <formula>#REF!=0</formula>
    </cfRule>
  </conditionalFormatting>
  <conditionalFormatting sqref="C10 C19">
    <cfRule type="expression" dxfId="585" priority="469">
      <formula>#REF!=0</formula>
    </cfRule>
  </conditionalFormatting>
  <conditionalFormatting sqref="C22">
    <cfRule type="expression" dxfId="584" priority="468">
      <formula>#REF!=0</formula>
    </cfRule>
  </conditionalFormatting>
  <conditionalFormatting sqref="C7:C8">
    <cfRule type="expression" dxfId="583" priority="467">
      <formula>#REF!=0</formula>
    </cfRule>
  </conditionalFormatting>
  <conditionalFormatting sqref="C7:C8">
    <cfRule type="expression" dxfId="582" priority="466">
      <formula>#REF!=0</formula>
    </cfRule>
  </conditionalFormatting>
  <conditionalFormatting sqref="C11:C13">
    <cfRule type="expression" dxfId="581" priority="465">
      <formula>#REF!=0</formula>
    </cfRule>
  </conditionalFormatting>
  <conditionalFormatting sqref="C11:C14">
    <cfRule type="expression" dxfId="580" priority="464">
      <formula>#REF!=0</formula>
    </cfRule>
  </conditionalFormatting>
  <conditionalFormatting sqref="C12">
    <cfRule type="expression" dxfId="579" priority="463">
      <formula>#REF!=0</formula>
    </cfRule>
  </conditionalFormatting>
  <conditionalFormatting sqref="C12">
    <cfRule type="expression" dxfId="578" priority="462">
      <formula>#REF!=0</formula>
    </cfRule>
  </conditionalFormatting>
  <conditionalFormatting sqref="M7:M9">
    <cfRule type="expression" dxfId="577" priority="450">
      <formula>#REF!=0</formula>
    </cfRule>
  </conditionalFormatting>
  <conditionalFormatting sqref="M12">
    <cfRule type="expression" dxfId="576" priority="449">
      <formula>#REF!=0</formula>
    </cfRule>
  </conditionalFormatting>
  <conditionalFormatting sqref="M6 M10 M22 M13:M19">
    <cfRule type="expression" dxfId="575" priority="448">
      <formula>#REF!=0</formula>
    </cfRule>
  </conditionalFormatting>
  <conditionalFormatting sqref="M7:M9">
    <cfRule type="expression" dxfId="574" priority="447">
      <formula>#REF!=0</formula>
    </cfRule>
  </conditionalFormatting>
  <conditionalFormatting sqref="M12">
    <cfRule type="expression" dxfId="573" priority="446">
      <formula>#REF!=0</formula>
    </cfRule>
  </conditionalFormatting>
  <conditionalFormatting sqref="M14:M18">
    <cfRule type="expression" dxfId="572" priority="445">
      <formula>#REF!=0</formula>
    </cfRule>
  </conditionalFormatting>
  <conditionalFormatting sqref="M13 M22">
    <cfRule type="expression" dxfId="571" priority="444">
      <formula>#REF!=0</formula>
    </cfRule>
  </conditionalFormatting>
  <conditionalFormatting sqref="M15 M6">
    <cfRule type="expression" dxfId="570" priority="443">
      <formula>#REF!=0</formula>
    </cfRule>
  </conditionalFormatting>
  <conditionalFormatting sqref="M10 M16:M19 M22">
    <cfRule type="expression" dxfId="569" priority="442">
      <formula>#REF!=0</formula>
    </cfRule>
  </conditionalFormatting>
  <conditionalFormatting sqref="M13">
    <cfRule type="expression" dxfId="568" priority="452">
      <formula>X13=0</formula>
    </cfRule>
  </conditionalFormatting>
  <conditionalFormatting sqref="M8">
    <cfRule type="expression" dxfId="567" priority="453">
      <formula>X8=0</formula>
    </cfRule>
  </conditionalFormatting>
  <conditionalFormatting sqref="M20">
    <cfRule type="expression" dxfId="566" priority="441">
      <formula>#REF!=0</formula>
    </cfRule>
  </conditionalFormatting>
  <conditionalFormatting sqref="M20">
    <cfRule type="expression" dxfId="565" priority="440">
      <formula>#REF!=0</formula>
    </cfRule>
  </conditionalFormatting>
  <conditionalFormatting sqref="M21">
    <cfRule type="expression" dxfId="564" priority="439">
      <formula>#REF!=0</formula>
    </cfRule>
  </conditionalFormatting>
  <conditionalFormatting sqref="M21">
    <cfRule type="expression" dxfId="563" priority="438">
      <formula>#REF!=0</formula>
    </cfRule>
  </conditionalFormatting>
  <conditionalFormatting sqref="L7:L9">
    <cfRule type="expression" dxfId="562" priority="421">
      <formula>#REF!=0</formula>
    </cfRule>
  </conditionalFormatting>
  <conditionalFormatting sqref="L12">
    <cfRule type="expression" dxfId="561" priority="420">
      <formula>#REF!=0</formula>
    </cfRule>
  </conditionalFormatting>
  <conditionalFormatting sqref="L6 L10 L22 L13:L19">
    <cfRule type="expression" dxfId="560" priority="419">
      <formula>#REF!=0</formula>
    </cfRule>
  </conditionalFormatting>
  <conditionalFormatting sqref="L7:L9">
    <cfRule type="expression" dxfId="559" priority="418">
      <formula>#REF!=0</formula>
    </cfRule>
  </conditionalFormatting>
  <conditionalFormatting sqref="L12">
    <cfRule type="expression" dxfId="558" priority="417">
      <formula>#REF!=0</formula>
    </cfRule>
  </conditionalFormatting>
  <conditionalFormatting sqref="L14:L18">
    <cfRule type="expression" dxfId="557" priority="416">
      <formula>#REF!=0</formula>
    </cfRule>
  </conditionalFormatting>
  <conditionalFormatting sqref="L13 L22">
    <cfRule type="expression" dxfId="556" priority="415">
      <formula>#REF!=0</formula>
    </cfRule>
  </conditionalFormatting>
  <conditionalFormatting sqref="L15 L6">
    <cfRule type="expression" dxfId="555" priority="414">
      <formula>#REF!=0</formula>
    </cfRule>
  </conditionalFormatting>
  <conditionalFormatting sqref="L10 L16:L19 L22">
    <cfRule type="expression" dxfId="554" priority="413">
      <formula>#REF!=0</formula>
    </cfRule>
  </conditionalFormatting>
  <conditionalFormatting sqref="L20">
    <cfRule type="expression" dxfId="553" priority="412">
      <formula>#REF!=0</formula>
    </cfRule>
  </conditionalFormatting>
  <conditionalFormatting sqref="L20">
    <cfRule type="expression" dxfId="552" priority="411">
      <formula>#REF!=0</formula>
    </cfRule>
  </conditionalFormatting>
  <conditionalFormatting sqref="L21">
    <cfRule type="expression" dxfId="551" priority="410">
      <formula>#REF!=0</formula>
    </cfRule>
  </conditionalFormatting>
  <conditionalFormatting sqref="L21">
    <cfRule type="expression" dxfId="550" priority="409">
      <formula>#REF!=0</formula>
    </cfRule>
  </conditionalFormatting>
  <conditionalFormatting sqref="P8:S8 P13:S13">
    <cfRule type="expression" dxfId="549" priority="367">
      <formula>X8=0</formula>
    </cfRule>
  </conditionalFormatting>
  <conditionalFormatting sqref="L8:O8 L13:O13">
    <cfRule type="expression" dxfId="548" priority="631">
      <formula>#REF!=0</formula>
    </cfRule>
  </conditionalFormatting>
  <conditionalFormatting sqref="P13 P8">
    <cfRule type="expression" dxfId="547" priority="635">
      <formula>#REF!=0</formula>
    </cfRule>
  </conditionalFormatting>
  <conditionalFormatting sqref="G8 G13">
    <cfRule type="expression" dxfId="546" priority="637">
      <formula>#REF!=0</formula>
    </cfRule>
  </conditionalFormatting>
  <conditionalFormatting sqref="L13 L8">
    <cfRule type="expression" dxfId="545" priority="650">
      <formula>#REF!=0</formula>
    </cfRule>
  </conditionalFormatting>
  <conditionalFormatting sqref="K7:K9">
    <cfRule type="expression" dxfId="544" priority="174">
      <formula>#REF!=0</formula>
    </cfRule>
  </conditionalFormatting>
  <conditionalFormatting sqref="K12">
    <cfRule type="expression" dxfId="543" priority="173">
      <formula>#REF!=0</formula>
    </cfRule>
  </conditionalFormatting>
  <conditionalFormatting sqref="K6 K10 K22 K13 K15:K19">
    <cfRule type="expression" dxfId="542" priority="172">
      <formula>#REF!=0</formula>
    </cfRule>
  </conditionalFormatting>
  <conditionalFormatting sqref="K7:K9">
    <cfRule type="expression" dxfId="541" priority="171">
      <formula>#REF!=0</formula>
    </cfRule>
  </conditionalFormatting>
  <conditionalFormatting sqref="K12">
    <cfRule type="expression" dxfId="540" priority="170">
      <formula>#REF!=0</formula>
    </cfRule>
  </conditionalFormatting>
  <conditionalFormatting sqref="K15:K18">
    <cfRule type="expression" dxfId="539" priority="169">
      <formula>#REF!=0</formula>
    </cfRule>
  </conditionalFormatting>
  <conditionalFormatting sqref="K13 K22">
    <cfRule type="expression" dxfId="538" priority="168">
      <formula>#REF!=0</formula>
    </cfRule>
  </conditionalFormatting>
  <conditionalFormatting sqref="K15 K6">
    <cfRule type="expression" dxfId="537" priority="167">
      <formula>#REF!=0</formula>
    </cfRule>
  </conditionalFormatting>
  <conditionalFormatting sqref="K10 K16:K19 K22">
    <cfRule type="expression" dxfId="536" priority="166">
      <formula>#REF!=0</formula>
    </cfRule>
  </conditionalFormatting>
  <conditionalFormatting sqref="K8 K13">
    <cfRule type="expression" dxfId="535" priority="175">
      <formula>#REF!=0</formula>
    </cfRule>
  </conditionalFormatting>
  <conditionalFormatting sqref="K13 K8">
    <cfRule type="expression" dxfId="534" priority="176">
      <formula>#REF!=0</formula>
    </cfRule>
  </conditionalFormatting>
  <conditionalFormatting sqref="B15">
    <cfRule type="expression" dxfId="533" priority="145">
      <formula>#REF!=0</formula>
    </cfRule>
  </conditionalFormatting>
  <conditionalFormatting sqref="B15">
    <cfRule type="expression" dxfId="532" priority="144">
      <formula>#REF!=0</formula>
    </cfRule>
  </conditionalFormatting>
  <conditionalFormatting sqref="B10 B19">
    <cfRule type="expression" dxfId="531" priority="143">
      <formula>#REF!=0</formula>
    </cfRule>
  </conditionalFormatting>
  <conditionalFormatting sqref="B9">
    <cfRule type="expression" dxfId="530" priority="142">
      <formula>#REF!=0</formula>
    </cfRule>
  </conditionalFormatting>
  <conditionalFormatting sqref="B7:B8">
    <cfRule type="expression" dxfId="529" priority="141">
      <formula>#REF!=0</formula>
    </cfRule>
  </conditionalFormatting>
  <conditionalFormatting sqref="B7:B8">
    <cfRule type="expression" dxfId="528" priority="140">
      <formula>#REF!=0</formula>
    </cfRule>
  </conditionalFormatting>
  <conditionalFormatting sqref="B13">
    <cfRule type="expression" dxfId="527" priority="139">
      <formula>#REF!=0</formula>
    </cfRule>
  </conditionalFormatting>
  <conditionalFormatting sqref="B13">
    <cfRule type="expression" dxfId="526" priority="138">
      <formula>#REF!=0</formula>
    </cfRule>
  </conditionalFormatting>
  <conditionalFormatting sqref="B18">
    <cfRule type="expression" dxfId="525" priority="135">
      <formula>#REF!=0</formula>
    </cfRule>
  </conditionalFormatting>
  <conditionalFormatting sqref="B18">
    <cfRule type="expression" dxfId="524" priority="134">
      <formula>#REF!=0</formula>
    </cfRule>
  </conditionalFormatting>
  <conditionalFormatting sqref="B22">
    <cfRule type="expression" dxfId="523" priority="133">
      <formula>#REF!=0</formula>
    </cfRule>
  </conditionalFormatting>
  <conditionalFormatting sqref="P11:S11">
    <cfRule type="expression" dxfId="522" priority="128">
      <formula>#REF!=0</formula>
    </cfRule>
  </conditionalFormatting>
  <conditionalFormatting sqref="O11">
    <cfRule type="expression" dxfId="521" priority="127">
      <formula>#REF!=0</formula>
    </cfRule>
  </conditionalFormatting>
  <conditionalFormatting sqref="O11:S11">
    <cfRule type="expression" dxfId="520" priority="126">
      <formula>#REF!=0</formula>
    </cfRule>
  </conditionalFormatting>
  <conditionalFormatting sqref="N11">
    <cfRule type="expression" dxfId="519" priority="125">
      <formula>#REF!=0</formula>
    </cfRule>
  </conditionalFormatting>
  <conditionalFormatting sqref="N11">
    <cfRule type="expression" dxfId="518" priority="124">
      <formula>#REF!=0</formula>
    </cfRule>
  </conditionalFormatting>
  <conditionalFormatting sqref="M11">
    <cfRule type="expression" dxfId="517" priority="123">
      <formula>#REF!=0</formula>
    </cfRule>
  </conditionalFormatting>
  <conditionalFormatting sqref="M11">
    <cfRule type="expression" dxfId="516" priority="122">
      <formula>#REF!=0</formula>
    </cfRule>
  </conditionalFormatting>
  <conditionalFormatting sqref="L11">
    <cfRule type="expression" dxfId="515" priority="121">
      <formula>#REF!=0</formula>
    </cfRule>
  </conditionalFormatting>
  <conditionalFormatting sqref="L11">
    <cfRule type="expression" dxfId="514" priority="120">
      <formula>#REF!=0</formula>
    </cfRule>
  </conditionalFormatting>
  <conditionalFormatting sqref="T11:W11">
    <cfRule type="expression" dxfId="513" priority="119">
      <formula>#REF!=0</formula>
    </cfRule>
  </conditionalFormatting>
  <conditionalFormatting sqref="T11:V11">
    <cfRule type="expression" dxfId="512" priority="118">
      <formula>#REF!=0</formula>
    </cfRule>
  </conditionalFormatting>
  <conditionalFormatting sqref="W11">
    <cfRule type="expression" dxfId="511" priority="117">
      <formula>#REF!=0</formula>
    </cfRule>
  </conditionalFormatting>
  <conditionalFormatting sqref="K11">
    <cfRule type="expression" dxfId="510" priority="116">
      <formula>#REF!=0</formula>
    </cfRule>
  </conditionalFormatting>
  <conditionalFormatting sqref="K11">
    <cfRule type="expression" dxfId="509" priority="115">
      <formula>#REF!=0</formula>
    </cfRule>
  </conditionalFormatting>
  <conditionalFormatting sqref="B14">
    <cfRule type="expression" dxfId="508" priority="113">
      <formula>#REF!=0</formula>
    </cfRule>
  </conditionalFormatting>
  <conditionalFormatting sqref="B14">
    <cfRule type="expression" dxfId="507" priority="112">
      <formula>#REF!=0</formula>
    </cfRule>
  </conditionalFormatting>
  <conditionalFormatting sqref="K14">
    <cfRule type="expression" dxfId="506" priority="111">
      <formula>#REF!=0</formula>
    </cfRule>
  </conditionalFormatting>
  <conditionalFormatting sqref="K14">
    <cfRule type="expression" dxfId="505" priority="110">
      <formula>#REF!=0</formula>
    </cfRule>
  </conditionalFormatting>
  <conditionalFormatting sqref="J7:J9">
    <cfRule type="expression" dxfId="504" priority="90">
      <formula>#REF!=0</formula>
    </cfRule>
  </conditionalFormatting>
  <conditionalFormatting sqref="J12">
    <cfRule type="expression" dxfId="503" priority="89">
      <formula>#REF!=0</formula>
    </cfRule>
  </conditionalFormatting>
  <conditionalFormatting sqref="J6 J10 J22 J13 J15:J19">
    <cfRule type="expression" dxfId="502" priority="88">
      <formula>#REF!=0</formula>
    </cfRule>
  </conditionalFormatting>
  <conditionalFormatting sqref="J7:J9">
    <cfRule type="expression" dxfId="501" priority="87">
      <formula>#REF!=0</formula>
    </cfRule>
  </conditionalFormatting>
  <conditionalFormatting sqref="J12">
    <cfRule type="expression" dxfId="500" priority="86">
      <formula>#REF!=0</formula>
    </cfRule>
  </conditionalFormatting>
  <conditionalFormatting sqref="J15:J18">
    <cfRule type="expression" dxfId="499" priority="85">
      <formula>#REF!=0</formula>
    </cfRule>
  </conditionalFormatting>
  <conditionalFormatting sqref="J13 J22">
    <cfRule type="expression" dxfId="498" priority="84">
      <formula>#REF!=0</formula>
    </cfRule>
  </conditionalFormatting>
  <conditionalFormatting sqref="J15 J6">
    <cfRule type="expression" dxfId="497" priority="83">
      <formula>#REF!=0</formula>
    </cfRule>
  </conditionalFormatting>
  <conditionalFormatting sqref="J10 J16:J19 J22">
    <cfRule type="expression" dxfId="496" priority="82">
      <formula>#REF!=0</formula>
    </cfRule>
  </conditionalFormatting>
  <conditionalFormatting sqref="J8 J13">
    <cfRule type="expression" dxfId="495" priority="91">
      <formula>#REF!=0</formula>
    </cfRule>
  </conditionalFormatting>
  <conditionalFormatting sqref="J13 J8">
    <cfRule type="expression" dxfId="494" priority="92">
      <formula>#REF!=0</formula>
    </cfRule>
  </conditionalFormatting>
  <conditionalFormatting sqref="J11">
    <cfRule type="expression" dxfId="493" priority="77">
      <formula>#REF!=0</formula>
    </cfRule>
  </conditionalFormatting>
  <conditionalFormatting sqref="J11">
    <cfRule type="expression" dxfId="492" priority="76">
      <formula>#REF!=0</formula>
    </cfRule>
  </conditionalFormatting>
  <conditionalFormatting sqref="J14">
    <cfRule type="expression" dxfId="491" priority="75">
      <formula>#REF!=0</formula>
    </cfRule>
  </conditionalFormatting>
  <conditionalFormatting sqref="J14">
    <cfRule type="expression" dxfId="490" priority="74">
      <formula>#REF!=0</formula>
    </cfRule>
  </conditionalFormatting>
  <conditionalFormatting sqref="H6">
    <cfRule type="expression" dxfId="489" priority="57">
      <formula>#REF!=0</formula>
    </cfRule>
  </conditionalFormatting>
  <conditionalFormatting sqref="H9">
    <cfRule type="expression" dxfId="488" priority="55">
      <formula>#REF!=0</formula>
    </cfRule>
  </conditionalFormatting>
  <conditionalFormatting sqref="H15:H18">
    <cfRule type="expression" dxfId="487" priority="54">
      <formula>#REF!=0</formula>
    </cfRule>
  </conditionalFormatting>
  <conditionalFormatting sqref="H22">
    <cfRule type="expression" dxfId="486" priority="53">
      <formula>#REF!=0</formula>
    </cfRule>
  </conditionalFormatting>
  <conditionalFormatting sqref="H15">
    <cfRule type="expression" dxfId="485" priority="52">
      <formula>#REF!=0</formula>
    </cfRule>
  </conditionalFormatting>
  <conditionalFormatting sqref="H10 H18:H19 H22">
    <cfRule type="expression" dxfId="484" priority="51">
      <formula>#REF!=0</formula>
    </cfRule>
  </conditionalFormatting>
  <conditionalFormatting sqref="H15:H18">
    <cfRule type="expression" dxfId="483" priority="50">
      <formula>#REF!=0</formula>
    </cfRule>
  </conditionalFormatting>
  <conditionalFormatting sqref="H9">
    <cfRule type="expression" dxfId="482" priority="49">
      <formula>#REF!=0</formula>
    </cfRule>
  </conditionalFormatting>
  <conditionalFormatting sqref="H16">
    <cfRule type="expression" dxfId="481" priority="48">
      <formula>#REF!=0</formula>
    </cfRule>
  </conditionalFormatting>
  <conditionalFormatting sqref="H18">
    <cfRule type="expression" dxfId="480" priority="47">
      <formula>#REF!=0</formula>
    </cfRule>
  </conditionalFormatting>
  <conditionalFormatting sqref="H17">
    <cfRule type="expression" dxfId="479" priority="46">
      <formula>#REF!=0</formula>
    </cfRule>
  </conditionalFormatting>
  <conditionalFormatting sqref="H14">
    <cfRule type="expression" dxfId="478" priority="45">
      <formula>#REF!=0</formula>
    </cfRule>
  </conditionalFormatting>
  <conditionalFormatting sqref="H14">
    <cfRule type="expression" dxfId="477" priority="44">
      <formula>#REF!=0</formula>
    </cfRule>
  </conditionalFormatting>
  <conditionalFormatting sqref="I7:I9">
    <cfRule type="expression" dxfId="476" priority="38">
      <formula>#REF!=0</formula>
    </cfRule>
  </conditionalFormatting>
  <conditionalFormatting sqref="I12">
    <cfRule type="expression" dxfId="475" priority="37">
      <formula>#REF!=0</formula>
    </cfRule>
  </conditionalFormatting>
  <conditionalFormatting sqref="I6 I10 I22 I13 I15:I19">
    <cfRule type="expression" dxfId="474" priority="36">
      <formula>#REF!=0</formula>
    </cfRule>
  </conditionalFormatting>
  <conditionalFormatting sqref="I7:I9">
    <cfRule type="expression" dxfId="473" priority="35">
      <formula>#REF!=0</formula>
    </cfRule>
  </conditionalFormatting>
  <conditionalFormatting sqref="I12">
    <cfRule type="expression" dxfId="472" priority="34">
      <formula>#REF!=0</formula>
    </cfRule>
  </conditionalFormatting>
  <conditionalFormatting sqref="I15:I18">
    <cfRule type="expression" dxfId="471" priority="33">
      <formula>#REF!=0</formula>
    </cfRule>
  </conditionalFormatting>
  <conditionalFormatting sqref="I13 I22">
    <cfRule type="expression" dxfId="470" priority="32">
      <formula>#REF!=0</formula>
    </cfRule>
  </conditionalFormatting>
  <conditionalFormatting sqref="I15 I6">
    <cfRule type="expression" dxfId="469" priority="31">
      <formula>#REF!=0</formula>
    </cfRule>
  </conditionalFormatting>
  <conditionalFormatting sqref="I10 I16:I19 I22">
    <cfRule type="expression" dxfId="468" priority="30">
      <formula>#REF!=0</formula>
    </cfRule>
  </conditionalFormatting>
  <conditionalFormatting sqref="I8 I13">
    <cfRule type="expression" dxfId="467" priority="39">
      <formula>#REF!=0</formula>
    </cfRule>
  </conditionalFormatting>
  <conditionalFormatting sqref="I13 I8">
    <cfRule type="expression" dxfId="466" priority="40">
      <formula>#REF!=0</formula>
    </cfRule>
  </conditionalFormatting>
  <conditionalFormatting sqref="I11">
    <cfRule type="expression" dxfId="465" priority="25">
      <formula>#REF!=0</formula>
    </cfRule>
  </conditionalFormatting>
  <conditionalFormatting sqref="I11">
    <cfRule type="expression" dxfId="464" priority="24">
      <formula>#REF!=0</formula>
    </cfRule>
  </conditionalFormatting>
  <conditionalFormatting sqref="I14">
    <cfRule type="expression" dxfId="463" priority="23">
      <formula>#REF!=0</formula>
    </cfRule>
  </conditionalFormatting>
  <conditionalFormatting sqref="I14">
    <cfRule type="expression" dxfId="462" priority="22">
      <formula>#REF!=0</formula>
    </cfRule>
  </conditionalFormatting>
  <conditionalFormatting sqref="H8">
    <cfRule type="expression" dxfId="461" priority="21">
      <formula>S8=0</formula>
    </cfRule>
  </conditionalFormatting>
  <conditionalFormatting sqref="H7:H8">
    <cfRule type="expression" dxfId="460" priority="20">
      <formula>#REF!=0</formula>
    </cfRule>
  </conditionalFormatting>
  <conditionalFormatting sqref="H11">
    <cfRule type="expression" dxfId="459" priority="19">
      <formula>#REF!=0</formula>
    </cfRule>
  </conditionalFormatting>
  <conditionalFormatting sqref="H12">
    <cfRule type="expression" dxfId="458" priority="18">
      <formula>#REF!=0</formula>
    </cfRule>
  </conditionalFormatting>
  <conditionalFormatting sqref="H13">
    <cfRule type="expression" dxfId="457" priority="17">
      <formula>#REF!=0</formula>
    </cfRule>
  </conditionalFormatting>
  <conditionalFormatting sqref="B11:B12">
    <cfRule type="expression" dxfId="456" priority="16">
      <formula>#REF!=0</formula>
    </cfRule>
  </conditionalFormatting>
  <conditionalFormatting sqref="B11:B12">
    <cfRule type="expression" dxfId="455" priority="15">
      <formula>#REF!=0</formula>
    </cfRule>
  </conditionalFormatting>
  <conditionalFormatting sqref="B16:B17">
    <cfRule type="expression" dxfId="454" priority="14">
      <formula>#REF!=0</formula>
    </cfRule>
  </conditionalFormatting>
  <conditionalFormatting sqref="B16:B17">
    <cfRule type="expression" dxfId="453" priority="13">
      <formula>#REF!=0</formula>
    </cfRule>
  </conditionalFormatting>
  <conditionalFormatting sqref="B20:B21">
    <cfRule type="expression" dxfId="452" priority="12">
      <formula>#REF!=0</formula>
    </cfRule>
  </conditionalFormatting>
  <conditionalFormatting sqref="B20:B21">
    <cfRule type="expression" dxfId="451" priority="11">
      <formula>#REF!=0</formula>
    </cfRule>
  </conditionalFormatting>
  <conditionalFormatting sqref="I21:K21">
    <cfRule type="expression" dxfId="450" priority="10">
      <formula>#REF!=0</formula>
    </cfRule>
  </conditionalFormatting>
  <conditionalFormatting sqref="I21:K21">
    <cfRule type="expression" dxfId="449" priority="9">
      <formula>#REF!=0</formula>
    </cfRule>
  </conditionalFormatting>
  <conditionalFormatting sqref="H21">
    <cfRule type="expression" dxfId="448" priority="8">
      <formula>#REF!=0</formula>
    </cfRule>
  </conditionalFormatting>
  <conditionalFormatting sqref="H21">
    <cfRule type="expression" dxfId="447" priority="7">
      <formula>#REF!=0</formula>
    </cfRule>
  </conditionalFormatting>
  <conditionalFormatting sqref="H21">
    <cfRule type="expression" dxfId="446" priority="6">
      <formula>#REF!=0</formula>
    </cfRule>
  </conditionalFormatting>
  <conditionalFormatting sqref="I20:K20">
    <cfRule type="expression" dxfId="445" priority="5">
      <formula>#REF!=0</formula>
    </cfRule>
  </conditionalFormatting>
  <conditionalFormatting sqref="I20:K20">
    <cfRule type="expression" dxfId="444" priority="4">
      <formula>#REF!=0</formula>
    </cfRule>
  </conditionalFormatting>
  <conditionalFormatting sqref="H20">
    <cfRule type="expression" dxfId="443" priority="3">
      <formula>#REF!=0</formula>
    </cfRule>
  </conditionalFormatting>
  <conditionalFormatting sqref="H20">
    <cfRule type="expression" dxfId="442" priority="2">
      <formula>#REF!=0</formula>
    </cfRule>
  </conditionalFormatting>
  <conditionalFormatting sqref="H20">
    <cfRule type="expression" dxfId="441" priority="1">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0519-405E-4A5B-BB2A-00AB12371DDC}">
  <sheetPr>
    <tabColor rgb="FF4057E3"/>
    <outlinePr summaryRight="0"/>
  </sheetPr>
  <dimension ref="A1:AF32"/>
  <sheetViews>
    <sheetView showGridLines="0" zoomScale="80" zoomScaleNormal="80" zoomScaleSheetLayoutView="50" workbookViewId="0"/>
  </sheetViews>
  <sheetFormatPr defaultColWidth="9.42578125" defaultRowHeight="12.75"/>
  <cols>
    <col min="1" max="1" width="52.42578125" style="171" customWidth="1"/>
    <col min="2" max="6" width="13" style="171" customWidth="1"/>
    <col min="7" max="14" width="13" style="10" customWidth="1"/>
    <col min="15" max="19" width="13" style="171" customWidth="1"/>
    <col min="20" max="30" width="12.5703125" style="171" customWidth="1"/>
    <col min="31" max="43" width="9.5703125" style="171" customWidth="1"/>
    <col min="44" max="16384" width="9.42578125" style="171"/>
  </cols>
  <sheetData>
    <row r="1" spans="1:32" ht="39.75" customHeight="1">
      <c r="A1" s="105" t="s">
        <v>37</v>
      </c>
      <c r="F1" s="14"/>
      <c r="T1" s="209"/>
      <c r="U1" s="298"/>
      <c r="V1" s="298"/>
      <c r="W1" s="298"/>
      <c r="X1" s="298"/>
      <c r="Y1" s="298"/>
      <c r="Z1" s="298"/>
      <c r="AA1" s="298"/>
      <c r="AB1" s="298"/>
      <c r="AC1" s="298"/>
      <c r="AD1" s="298"/>
    </row>
    <row r="2" spans="1:32" ht="39.75" customHeight="1" thickBot="1">
      <c r="A2" s="172" t="s">
        <v>31</v>
      </c>
      <c r="B2" s="172"/>
      <c r="C2" s="172"/>
      <c r="D2" s="172"/>
      <c r="E2" s="172"/>
      <c r="F2" s="172"/>
      <c r="G2" s="172"/>
      <c r="H2" s="172"/>
      <c r="I2" s="172"/>
      <c r="J2" s="172"/>
      <c r="K2" s="172"/>
      <c r="L2" s="172"/>
      <c r="M2" s="172"/>
      <c r="N2" s="172"/>
      <c r="O2" s="172"/>
      <c r="P2" s="172"/>
      <c r="Q2" s="172"/>
      <c r="R2" s="172"/>
      <c r="S2" s="172"/>
      <c r="T2" s="209"/>
      <c r="U2" s="298"/>
      <c r="V2" s="298"/>
      <c r="W2" s="298"/>
      <c r="X2" s="298"/>
      <c r="Y2" s="298"/>
      <c r="Z2" s="298"/>
      <c r="AA2" s="298"/>
      <c r="AB2" s="298"/>
      <c r="AC2" s="298"/>
      <c r="AD2" s="298"/>
    </row>
    <row r="3" spans="1:32">
      <c r="E3" s="257"/>
      <c r="T3" s="209"/>
      <c r="U3" s="298"/>
      <c r="V3" s="298"/>
      <c r="W3" s="298"/>
      <c r="X3" s="298"/>
      <c r="Y3" s="298"/>
      <c r="Z3" s="298"/>
      <c r="AA3" s="298"/>
      <c r="AB3" s="298"/>
      <c r="AC3" s="298"/>
      <c r="AD3" s="298"/>
    </row>
    <row r="4" spans="1:32" s="175" customFormat="1">
      <c r="A4" s="173" t="s">
        <v>546</v>
      </c>
      <c r="F4" s="13"/>
      <c r="O4" s="171"/>
      <c r="T4" s="209"/>
      <c r="U4" s="298"/>
      <c r="V4" s="298"/>
      <c r="W4" s="298"/>
      <c r="X4" s="298"/>
      <c r="Y4" s="298"/>
      <c r="Z4" s="298"/>
      <c r="AA4" s="298"/>
      <c r="AB4" s="298"/>
      <c r="AC4" s="298"/>
      <c r="AD4" s="298"/>
    </row>
    <row r="5" spans="1:32" s="273" customFormat="1" ht="14.25">
      <c r="A5" s="258"/>
      <c r="B5" s="259" t="s">
        <v>38</v>
      </c>
      <c r="C5" s="259" t="s">
        <v>93</v>
      </c>
      <c r="D5" s="259" t="s">
        <v>638</v>
      </c>
      <c r="E5" s="259" t="s">
        <v>322</v>
      </c>
      <c r="F5" s="259" t="s">
        <v>323</v>
      </c>
      <c r="G5" s="260"/>
      <c r="H5" s="259" t="s">
        <v>595</v>
      </c>
      <c r="I5" s="259" t="s">
        <v>596</v>
      </c>
      <c r="J5" s="259" t="s">
        <v>597</v>
      </c>
      <c r="K5" s="259" t="s">
        <v>598</v>
      </c>
      <c r="L5" s="259" t="s">
        <v>599</v>
      </c>
      <c r="M5" s="259" t="s">
        <v>600</v>
      </c>
      <c r="N5" s="259" t="s">
        <v>601</v>
      </c>
      <c r="O5" s="259" t="s">
        <v>602</v>
      </c>
      <c r="P5" s="259" t="s">
        <v>603</v>
      </c>
      <c r="Q5" s="259" t="s">
        <v>604</v>
      </c>
      <c r="R5" s="259" t="s">
        <v>605</v>
      </c>
      <c r="S5" s="259" t="s">
        <v>606</v>
      </c>
      <c r="T5" s="209"/>
      <c r="U5" s="298"/>
      <c r="V5" s="298"/>
      <c r="W5" s="298"/>
      <c r="X5" s="298"/>
      <c r="Y5" s="298"/>
      <c r="Z5" s="298"/>
      <c r="AA5" s="298"/>
      <c r="AB5" s="298"/>
      <c r="AC5" s="298"/>
      <c r="AD5" s="298"/>
    </row>
    <row r="6" spans="1:32" s="273" customFormat="1" ht="14.25" customHeight="1">
      <c r="A6" s="258" t="s">
        <v>621</v>
      </c>
      <c r="B6" s="314"/>
      <c r="C6" s="259"/>
      <c r="D6" s="259"/>
      <c r="E6" s="259"/>
      <c r="F6" s="259"/>
      <c r="G6" s="260"/>
      <c r="H6" s="259"/>
      <c r="I6" s="259"/>
      <c r="J6" s="259"/>
      <c r="K6" s="259"/>
      <c r="L6" s="259"/>
      <c r="M6" s="259"/>
      <c r="N6" s="259"/>
      <c r="O6" s="259"/>
      <c r="P6" s="259"/>
      <c r="Q6" s="259"/>
      <c r="R6" s="259"/>
      <c r="S6" s="259"/>
      <c r="T6" s="209"/>
      <c r="U6" s="298"/>
      <c r="V6" s="298"/>
      <c r="W6" s="298"/>
      <c r="X6" s="10"/>
      <c r="Y6" s="10"/>
      <c r="Z6" s="10"/>
      <c r="AA6" s="10"/>
      <c r="AB6" s="10"/>
      <c r="AC6" s="10"/>
      <c r="AD6" s="10"/>
      <c r="AE6" s="10"/>
      <c r="AF6" s="10"/>
    </row>
    <row r="7" spans="1:32" s="273" customFormat="1" ht="15" customHeight="1">
      <c r="A7" s="192" t="s">
        <v>611</v>
      </c>
      <c r="B7" s="290"/>
      <c r="C7" s="290"/>
      <c r="D7" s="290"/>
      <c r="E7" s="299"/>
      <c r="F7" s="291"/>
      <c r="G7" s="268"/>
      <c r="H7" s="393"/>
      <c r="I7" s="290"/>
      <c r="J7" s="290"/>
      <c r="K7" s="290"/>
      <c r="L7" s="290"/>
      <c r="M7" s="290"/>
      <c r="N7" s="290"/>
      <c r="O7" s="290"/>
      <c r="P7" s="290"/>
      <c r="Q7" s="290"/>
      <c r="R7" s="290"/>
      <c r="S7" s="290"/>
      <c r="T7" s="209"/>
      <c r="U7" s="298"/>
      <c r="V7" s="298"/>
      <c r="W7" s="298"/>
      <c r="X7" s="298"/>
      <c r="Y7" s="298"/>
      <c r="Z7" s="298"/>
      <c r="AA7" s="298"/>
      <c r="AB7" s="298"/>
      <c r="AC7" s="298"/>
      <c r="AD7" s="298"/>
    </row>
    <row r="8" spans="1:32" s="298" customFormat="1" ht="13.5" thickBot="1">
      <c r="A8" s="284" t="s">
        <v>639</v>
      </c>
      <c r="B8" s="300">
        <f>+SUM(H8:K8)</f>
        <v>254.86165</v>
      </c>
      <c r="C8" s="300">
        <f>SUM(L8:O8)</f>
        <v>816.48880000000008</v>
      </c>
      <c r="D8" s="300">
        <f>SUM(P8:S8)</f>
        <v>1180.1025999999999</v>
      </c>
      <c r="E8" s="297"/>
      <c r="F8" s="297"/>
      <c r="G8" s="301"/>
      <c r="H8" s="396">
        <v>127.35080000000002</v>
      </c>
      <c r="I8" s="300">
        <f>+SUM([2]Faktas!$FC$24:$FE$24)/1000</f>
        <v>55.765550000000005</v>
      </c>
      <c r="J8" s="300">
        <v>37.202100000000009</v>
      </c>
      <c r="K8" s="300">
        <v>34.543199999999999</v>
      </c>
      <c r="L8" s="300">
        <v>93.323200000000014</v>
      </c>
      <c r="M8" s="300">
        <v>276.77004999999997</v>
      </c>
      <c r="N8" s="300">
        <v>225.79215000000005</v>
      </c>
      <c r="O8" s="300">
        <v>220.60340000000002</v>
      </c>
      <c r="P8" s="300">
        <v>306.98129999999998</v>
      </c>
      <c r="Q8" s="300">
        <v>534.5059</v>
      </c>
      <c r="R8" s="300">
        <v>289.22140000000002</v>
      </c>
      <c r="S8" s="300">
        <v>49.393999999999998</v>
      </c>
      <c r="T8" s="209"/>
    </row>
    <row r="9" spans="1:32" s="273" customFormat="1" ht="15" customHeight="1">
      <c r="A9" s="269" t="s">
        <v>499</v>
      </c>
      <c r="B9" s="399"/>
      <c r="C9" s="270"/>
      <c r="D9" s="270"/>
      <c r="E9" s="294"/>
      <c r="F9" s="294"/>
      <c r="G9" s="265"/>
      <c r="H9" s="397"/>
      <c r="I9" s="270"/>
      <c r="J9" s="270"/>
      <c r="K9" s="270"/>
      <c r="L9" s="270"/>
      <c r="M9" s="270"/>
      <c r="N9" s="270"/>
      <c r="O9" s="270"/>
      <c r="P9" s="270"/>
      <c r="Q9" s="270"/>
      <c r="R9" s="270"/>
      <c r="S9" s="270"/>
      <c r="T9" s="209"/>
      <c r="U9" s="298"/>
      <c r="V9" s="298"/>
      <c r="W9" s="298"/>
      <c r="X9" s="302"/>
      <c r="Y9" s="302"/>
      <c r="Z9" s="298"/>
      <c r="AA9" s="298"/>
      <c r="AB9" s="298"/>
      <c r="AC9" s="298"/>
      <c r="AD9" s="298"/>
    </row>
    <row r="10" spans="1:32" s="298" customFormat="1" ht="13.5" thickBot="1">
      <c r="A10" s="284" t="s">
        <v>639</v>
      </c>
      <c r="B10" s="303">
        <f>B8/('[1]Natural Gas'!$G$6*8760)*1000</f>
        <v>6.394240804857243E-2</v>
      </c>
      <c r="C10" s="303">
        <f>C8/('Gamtinės dujos'!$G$6*8760)*1000</f>
        <v>0.2048494154247579</v>
      </c>
      <c r="D10" s="303">
        <f>D8/('Gamtinės dujos'!$G$6*8784)*1000</f>
        <v>0.29526776957104828</v>
      </c>
      <c r="E10" s="304"/>
      <c r="F10" s="304"/>
      <c r="G10" s="305"/>
      <c r="H10" s="398">
        <f>H8/('[1]Natural Gas'!$G$6*2208)*1000</f>
        <v>0.12676262143653449</v>
      </c>
      <c r="I10" s="303">
        <f>I8/('Gamtinės dujos'!$G$6*2208)*1000</f>
        <v>5.5507992912884219E-2</v>
      </c>
      <c r="J10" s="303">
        <f>J8/('Gamtinės dujos'!$G$6*2184)*1000</f>
        <v>3.7437205651491376E-2</v>
      </c>
      <c r="K10" s="303">
        <f>K8/('Gamtinės dujos'!$G$6*2160)*1000</f>
        <v>3.5147741147741149E-2</v>
      </c>
      <c r="L10" s="303">
        <f>L8/('Gamtinės dujos'!$G$6*2208)*1000</f>
        <v>9.2892180283484657E-2</v>
      </c>
      <c r="M10" s="303">
        <f>M8/('Gamtinės dujos'!$G$6*2208)*1000</f>
        <v>0.27549176819557253</v>
      </c>
      <c r="N10" s="303">
        <f>N8/('Gamtinės dujos'!$G$6*2184)*1000</f>
        <v>0.22721908585919581</v>
      </c>
      <c r="O10" s="303">
        <f>O8/('Gamtinės dujos'!$G$6*2160)*1000</f>
        <v>0.22446418396418399</v>
      </c>
      <c r="P10" s="303">
        <f>P8/('Gamtinės dujos'!$G$6*2208)*1000</f>
        <v>0.3055634854276158</v>
      </c>
      <c r="Q10" s="303">
        <f>Q8/('Gamtinės dujos'!$G$6*2208)*1000</f>
        <v>0.53203724717311673</v>
      </c>
      <c r="R10" s="303">
        <f>R8/('Gamtinės dujos'!$G$6*2184)*1000</f>
        <v>0.2910491889063318</v>
      </c>
      <c r="S10" s="303">
        <f>S8/('Gamtinės dujos'!$G$6*2184)*1000</f>
        <v>4.9706154651209589E-2</v>
      </c>
      <c r="T10" s="209"/>
      <c r="Y10" s="306"/>
    </row>
    <row r="11" spans="1:32" s="273" customFormat="1" ht="15" customHeight="1">
      <c r="A11" s="269" t="s">
        <v>640</v>
      </c>
      <c r="B11" s="290"/>
      <c r="C11" s="270"/>
      <c r="D11" s="270"/>
      <c r="E11" s="307"/>
      <c r="F11" s="307"/>
      <c r="G11" s="265"/>
      <c r="H11" s="393"/>
      <c r="I11" s="327"/>
      <c r="J11" s="327"/>
      <c r="K11" s="327"/>
      <c r="L11" s="327"/>
      <c r="M11" s="327"/>
      <c r="N11" s="327"/>
      <c r="O11" s="327"/>
      <c r="P11" s="327"/>
      <c r="Q11" s="327"/>
      <c r="R11" s="327"/>
      <c r="S11" s="327"/>
      <c r="T11" s="209"/>
      <c r="U11" s="298"/>
      <c r="V11" s="298"/>
      <c r="W11" s="298"/>
      <c r="X11" s="227"/>
      <c r="Y11" s="227"/>
    </row>
    <row r="12" spans="1:32" s="298" customFormat="1" ht="13.5" thickBot="1">
      <c r="A12" s="284" t="s">
        <v>639</v>
      </c>
      <c r="B12" s="300">
        <f>+SUM(H12:K12)</f>
        <v>21.561358999999996</v>
      </c>
      <c r="C12" s="300">
        <f>+SUM(L12:O12)</f>
        <v>22.69208881067053</v>
      </c>
      <c r="D12" s="300">
        <f>+SUM(P12:S12)</f>
        <v>18.670599917777665</v>
      </c>
      <c r="E12" s="303"/>
      <c r="F12" s="303"/>
      <c r="G12" s="268"/>
      <c r="H12" s="396">
        <v>14.102035999999998</v>
      </c>
      <c r="I12" s="300">
        <v>4.5152710000000003</v>
      </c>
      <c r="J12" s="300">
        <v>1.8094662000000001</v>
      </c>
      <c r="K12" s="300">
        <v>1.1345858</v>
      </c>
      <c r="L12" s="300">
        <v>4.9952427760592721</v>
      </c>
      <c r="M12" s="300">
        <v>8.4728883804112094</v>
      </c>
      <c r="N12" s="300">
        <v>4.9681103326272895</v>
      </c>
      <c r="O12" s="300">
        <v>4.2558473215727597</v>
      </c>
      <c r="P12" s="300">
        <v>4.9139615858844481</v>
      </c>
      <c r="Q12" s="300">
        <v>9.4146859096371678</v>
      </c>
      <c r="R12" s="300">
        <v>3.8530656978297464</v>
      </c>
      <c r="S12" s="300">
        <v>0.4888867244263056</v>
      </c>
      <c r="T12" s="209"/>
    </row>
    <row r="13" spans="1:32" s="273" customFormat="1" ht="15" customHeight="1">
      <c r="A13" s="269" t="s">
        <v>641</v>
      </c>
      <c r="B13" s="290"/>
      <c r="C13" s="290"/>
      <c r="D13" s="290"/>
      <c r="E13" s="307"/>
      <c r="F13" s="307"/>
      <c r="G13" s="265"/>
      <c r="H13" s="393"/>
      <c r="I13" s="270"/>
      <c r="J13" s="270"/>
      <c r="K13" s="270"/>
      <c r="L13" s="270"/>
      <c r="M13" s="270"/>
      <c r="N13" s="270"/>
      <c r="O13" s="270"/>
      <c r="P13" s="270"/>
      <c r="Q13" s="270"/>
      <c r="R13" s="328"/>
      <c r="S13" s="270"/>
      <c r="T13" s="209"/>
      <c r="U13" s="298"/>
      <c r="V13" s="298"/>
      <c r="W13" s="298"/>
      <c r="X13" s="227"/>
      <c r="Y13" s="227"/>
    </row>
    <row r="14" spans="1:32" s="298" customFormat="1" ht="13.5" thickBot="1">
      <c r="A14" s="284" t="s">
        <v>639</v>
      </c>
      <c r="B14" s="300">
        <v>83.05</v>
      </c>
      <c r="C14" s="300">
        <f>C12/C8*1000</f>
        <v>27.792284242809611</v>
      </c>
      <c r="D14" s="300">
        <f t="shared" ref="D14" si="0">D12/D8*1000</f>
        <v>15.821166666167557</v>
      </c>
      <c r="E14" s="303"/>
      <c r="F14" s="303"/>
      <c r="G14" s="268"/>
      <c r="H14" s="396">
        <f>H12/H8*1000</f>
        <v>110.73378416154431</v>
      </c>
      <c r="I14" s="300">
        <f>I12/I8*1000</f>
        <v>80.968823942380197</v>
      </c>
      <c r="J14" s="300">
        <f t="shared" ref="J14:S14" si="1">J12/J8*1000</f>
        <v>48.638818776359393</v>
      </c>
      <c r="K14" s="300">
        <f t="shared" si="1"/>
        <v>32.845416753514442</v>
      </c>
      <c r="L14" s="300">
        <f t="shared" si="1"/>
        <v>53.526269738492374</v>
      </c>
      <c r="M14" s="300">
        <f t="shared" si="1"/>
        <v>30.613458285718451</v>
      </c>
      <c r="N14" s="300">
        <f t="shared" si="1"/>
        <v>22.003025050371715</v>
      </c>
      <c r="O14" s="300">
        <f t="shared" si="1"/>
        <v>19.291848274200486</v>
      </c>
      <c r="P14" s="300">
        <f t="shared" si="1"/>
        <v>16.007364571993307</v>
      </c>
      <c r="Q14" s="300">
        <f t="shared" si="1"/>
        <v>17.613811016187412</v>
      </c>
      <c r="R14" s="300">
        <f t="shared" si="1"/>
        <v>13.322201254228581</v>
      </c>
      <c r="S14" s="300">
        <f t="shared" si="1"/>
        <v>9.8976945464288288</v>
      </c>
      <c r="T14" s="209"/>
    </row>
    <row r="15" spans="1:32" s="273" customFormat="1" ht="15" customHeight="1">
      <c r="A15" s="269" t="s">
        <v>589</v>
      </c>
      <c r="B15" s="399"/>
      <c r="C15" s="270"/>
      <c r="D15" s="270"/>
      <c r="E15" s="307"/>
      <c r="F15" s="307"/>
      <c r="G15" s="265"/>
      <c r="H15" s="397"/>
      <c r="I15" s="270"/>
      <c r="J15" s="270"/>
      <c r="K15" s="270"/>
      <c r="L15" s="270"/>
      <c r="M15" s="270"/>
      <c r="N15" s="270"/>
      <c r="O15" s="270"/>
      <c r="P15" s="270"/>
      <c r="Q15" s="270"/>
      <c r="R15" s="270"/>
      <c r="S15" s="270"/>
      <c r="T15" s="209"/>
      <c r="U15" s="298"/>
      <c r="V15" s="298"/>
      <c r="W15" s="298"/>
      <c r="X15" s="227"/>
      <c r="Y15" s="227"/>
    </row>
    <row r="16" spans="1:32" s="298" customFormat="1" ht="13.5" thickBot="1">
      <c r="A16" s="284" t="s">
        <v>639</v>
      </c>
      <c r="B16" s="300">
        <f>SUM(H16:K16)</f>
        <v>0.79600000000000004</v>
      </c>
      <c r="C16" s="300">
        <f>SUM(L16:O16)</f>
        <v>2.4249999999999998</v>
      </c>
      <c r="D16" s="300">
        <f>SUM(P16:S16)</f>
        <v>3.6169999999999995</v>
      </c>
      <c r="E16" s="297"/>
      <c r="F16" s="297"/>
      <c r="G16" s="301"/>
      <c r="H16" s="396">
        <v>0.35000000000000003</v>
      </c>
      <c r="I16" s="300">
        <v>0.21100000000000002</v>
      </c>
      <c r="J16" s="300">
        <v>0.129</v>
      </c>
      <c r="K16" s="300">
        <f>0.088+0.018</f>
        <v>0.106</v>
      </c>
      <c r="L16" s="300">
        <v>0.22500000000000009</v>
      </c>
      <c r="M16" s="300">
        <v>0.81499999999999995</v>
      </c>
      <c r="N16" s="300">
        <v>0.70900000000000007</v>
      </c>
      <c r="O16" s="300">
        <v>0.67599999999999993</v>
      </c>
      <c r="P16" s="300">
        <v>0.88500000000000023</v>
      </c>
      <c r="Q16" s="300">
        <v>1.6539999999999997</v>
      </c>
      <c r="R16" s="300">
        <v>0.94100000000000006</v>
      </c>
      <c r="S16" s="300">
        <v>0.13700000000000001</v>
      </c>
      <c r="T16" s="209"/>
    </row>
    <row r="17" spans="1:32" s="273" customFormat="1" ht="14.25" customHeight="1">
      <c r="A17" s="258" t="s">
        <v>548</v>
      </c>
      <c r="B17" s="314"/>
      <c r="C17" s="259"/>
      <c r="D17" s="259"/>
      <c r="E17" s="259"/>
      <c r="F17" s="259"/>
      <c r="G17" s="260"/>
      <c r="H17" s="259"/>
      <c r="I17" s="259"/>
      <c r="J17" s="259"/>
      <c r="K17" s="259"/>
      <c r="L17" s="259"/>
      <c r="M17" s="259"/>
      <c r="N17" s="259"/>
      <c r="O17" s="259"/>
      <c r="P17" s="259"/>
      <c r="Q17" s="259"/>
      <c r="R17" s="259"/>
      <c r="S17" s="259"/>
      <c r="T17" s="209"/>
      <c r="U17" s="298"/>
      <c r="V17" s="298"/>
      <c r="W17" s="298"/>
      <c r="X17" s="10"/>
      <c r="Y17" s="227"/>
      <c r="Z17" s="10"/>
      <c r="AA17" s="10"/>
      <c r="AB17" s="10"/>
      <c r="AC17" s="10"/>
      <c r="AD17" s="10"/>
      <c r="AE17" s="10"/>
      <c r="AF17" s="10"/>
    </row>
    <row r="18" spans="1:32">
      <c r="A18" s="269" t="s">
        <v>553</v>
      </c>
      <c r="B18" s="294"/>
      <c r="C18" s="294"/>
      <c r="D18" s="294"/>
      <c r="E18" s="307"/>
      <c r="F18" s="307"/>
      <c r="G18" s="268"/>
      <c r="H18" s="370"/>
      <c r="I18" s="294"/>
      <c r="J18" s="294"/>
      <c r="K18" s="294"/>
      <c r="L18" s="294"/>
      <c r="M18" s="294"/>
      <c r="N18" s="294"/>
      <c r="O18" s="294"/>
      <c r="P18" s="294"/>
      <c r="Q18" s="294"/>
      <c r="R18" s="294"/>
      <c r="S18" s="294"/>
      <c r="T18" s="209"/>
      <c r="U18" s="298"/>
      <c r="V18" s="298"/>
      <c r="W18" s="298"/>
    </row>
    <row r="19" spans="1:32">
      <c r="A19" s="184" t="s">
        <v>298</v>
      </c>
      <c r="B19" s="296"/>
      <c r="C19" s="296"/>
      <c r="D19" s="296"/>
      <c r="E19" s="296">
        <v>150.5</v>
      </c>
      <c r="F19" s="296">
        <v>159.80000000000001</v>
      </c>
      <c r="G19" s="301"/>
      <c r="H19" s="356"/>
      <c r="I19" s="296"/>
      <c r="J19" s="296"/>
      <c r="K19" s="296"/>
      <c r="L19" s="296"/>
      <c r="M19" s="296"/>
      <c r="N19" s="296"/>
      <c r="O19" s="296"/>
      <c r="P19" s="296"/>
      <c r="Q19" s="296"/>
      <c r="R19" s="296"/>
      <c r="S19" s="296"/>
      <c r="T19" s="209"/>
      <c r="U19" s="298"/>
      <c r="V19" s="298"/>
      <c r="W19" s="298"/>
    </row>
    <row r="20" spans="1:32">
      <c r="A20" s="184" t="s">
        <v>591</v>
      </c>
      <c r="B20" s="296">
        <v>32</v>
      </c>
      <c r="C20" s="296">
        <v>33.799999999999997</v>
      </c>
      <c r="D20" s="296">
        <v>36.5</v>
      </c>
      <c r="E20" s="296">
        <v>30.4</v>
      </c>
      <c r="F20" s="296">
        <v>25.6</v>
      </c>
      <c r="G20" s="301"/>
      <c r="H20" s="372"/>
      <c r="I20" s="264"/>
      <c r="J20" s="264"/>
      <c r="K20" s="264"/>
      <c r="L20" s="264"/>
      <c r="M20" s="264"/>
      <c r="N20" s="264"/>
      <c r="O20" s="264"/>
      <c r="P20" s="264"/>
      <c r="Q20" s="264"/>
      <c r="R20" s="264"/>
      <c r="S20" s="264"/>
      <c r="T20" s="209"/>
      <c r="U20" s="298"/>
      <c r="V20" s="298"/>
      <c r="W20" s="298"/>
    </row>
    <row r="21" spans="1:32" ht="13.5" thickBot="1">
      <c r="A21" s="266" t="s">
        <v>91</v>
      </c>
      <c r="B21" s="297">
        <f>SUM(B19:B20)</f>
        <v>32</v>
      </c>
      <c r="C21" s="297">
        <f>SUM(C19:C20)</f>
        <v>33.799999999999997</v>
      </c>
      <c r="D21" s="297">
        <f>SUM(D19:D20)</f>
        <v>36.5</v>
      </c>
      <c r="E21" s="297">
        <f t="shared" ref="E21" si="2">SUM(E19:E20)</f>
        <v>180.9</v>
      </c>
      <c r="F21" s="297">
        <f>SUM(F19:F20)</f>
        <v>185.4</v>
      </c>
      <c r="G21" s="308"/>
      <c r="H21" s="374"/>
      <c r="I21" s="267"/>
      <c r="J21" s="267"/>
      <c r="K21" s="267"/>
      <c r="L21" s="267"/>
      <c r="M21" s="267"/>
      <c r="N21" s="267"/>
      <c r="O21" s="267"/>
      <c r="P21" s="267"/>
      <c r="Q21" s="267"/>
      <c r="R21" s="267"/>
      <c r="S21" s="267"/>
      <c r="T21" s="209"/>
      <c r="U21" s="298"/>
      <c r="V21" s="298"/>
      <c r="W21" s="298"/>
    </row>
    <row r="22" spans="1:32">
      <c r="A22" s="269" t="s">
        <v>554</v>
      </c>
      <c r="B22" s="294"/>
      <c r="C22" s="294"/>
      <c r="D22" s="294"/>
      <c r="E22" s="307"/>
      <c r="F22" s="307"/>
      <c r="G22" s="268"/>
      <c r="H22" s="392"/>
      <c r="I22" s="294"/>
      <c r="J22" s="294"/>
      <c r="K22" s="294"/>
      <c r="L22" s="294"/>
      <c r="M22" s="294"/>
      <c r="N22" s="294"/>
      <c r="O22" s="294"/>
      <c r="P22" s="294"/>
      <c r="Q22" s="294"/>
      <c r="R22" s="294"/>
      <c r="S22" s="294"/>
      <c r="T22" s="209"/>
      <c r="U22" s="298"/>
      <c r="V22" s="298"/>
      <c r="W22" s="298"/>
    </row>
    <row r="23" spans="1:32">
      <c r="A23" s="184" t="s">
        <v>298</v>
      </c>
      <c r="B23" s="296"/>
      <c r="C23" s="296"/>
      <c r="D23" s="296"/>
      <c r="E23" s="309">
        <v>0.05</v>
      </c>
      <c r="F23" s="309">
        <v>4.9500000000000002E-2</v>
      </c>
      <c r="G23" s="301"/>
      <c r="H23" s="356"/>
      <c r="I23" s="296"/>
      <c r="J23" s="296"/>
      <c r="K23" s="296"/>
      <c r="L23" s="296"/>
      <c r="M23" s="296"/>
      <c r="N23" s="296"/>
      <c r="O23" s="296"/>
      <c r="P23" s="296"/>
      <c r="Q23" s="296"/>
      <c r="R23" s="296"/>
      <c r="S23" s="296"/>
      <c r="T23" s="209"/>
      <c r="U23" s="298"/>
      <c r="V23" s="298"/>
      <c r="W23" s="298"/>
    </row>
    <row r="24" spans="1:32" ht="13.5" thickBot="1">
      <c r="A24" s="284" t="s">
        <v>591</v>
      </c>
      <c r="B24" s="359">
        <v>4.0300000000000002E-2</v>
      </c>
      <c r="C24" s="300" t="s">
        <v>627</v>
      </c>
      <c r="D24" s="300" t="s">
        <v>628</v>
      </c>
      <c r="E24" s="310">
        <v>0.05</v>
      </c>
      <c r="F24" s="310">
        <v>4.9500000000000002E-2</v>
      </c>
      <c r="G24" s="301"/>
      <c r="H24" s="456"/>
      <c r="I24" s="311"/>
      <c r="J24" s="311"/>
      <c r="K24" s="311"/>
      <c r="L24" s="311"/>
      <c r="M24" s="311"/>
      <c r="N24" s="311"/>
      <c r="O24" s="311"/>
      <c r="P24" s="311"/>
      <c r="Q24" s="311"/>
      <c r="R24" s="311"/>
      <c r="S24" s="311"/>
      <c r="T24" s="209"/>
    </row>
    <row r="25" spans="1:32">
      <c r="A25" s="269" t="s">
        <v>555</v>
      </c>
      <c r="B25" s="294"/>
      <c r="C25" s="294"/>
      <c r="D25" s="294"/>
      <c r="E25" s="307"/>
      <c r="F25" s="307"/>
      <c r="G25" s="268"/>
      <c r="H25" s="392"/>
      <c r="I25" s="294"/>
      <c r="J25" s="294"/>
      <c r="K25" s="294"/>
      <c r="L25" s="294"/>
      <c r="M25" s="294"/>
      <c r="N25" s="294"/>
      <c r="O25" s="294"/>
      <c r="P25" s="294"/>
      <c r="Q25" s="294"/>
      <c r="R25" s="294"/>
      <c r="S25" s="294"/>
      <c r="T25" s="209"/>
    </row>
    <row r="26" spans="1:32">
      <c r="A26" s="184" t="s">
        <v>298</v>
      </c>
      <c r="B26" s="296">
        <v>9.3000000000000007</v>
      </c>
      <c r="C26" s="296">
        <v>10</v>
      </c>
      <c r="D26" s="296">
        <v>9.8000000000000007</v>
      </c>
      <c r="E26" s="296">
        <v>10.4</v>
      </c>
      <c r="F26" s="296">
        <v>9.9</v>
      </c>
      <c r="G26" s="301"/>
      <c r="H26" s="356"/>
      <c r="I26" s="296"/>
      <c r="J26" s="296"/>
      <c r="K26" s="296"/>
      <c r="L26" s="296"/>
      <c r="M26" s="296"/>
      <c r="N26" s="296"/>
      <c r="O26" s="296"/>
      <c r="P26" s="296"/>
      <c r="Q26" s="296"/>
      <c r="R26" s="296"/>
      <c r="S26" s="296"/>
      <c r="T26" s="209"/>
    </row>
    <row r="27" spans="1:32">
      <c r="A27" s="184" t="s">
        <v>591</v>
      </c>
      <c r="B27" s="296">
        <v>3.9</v>
      </c>
      <c r="C27" s="296">
        <v>4</v>
      </c>
      <c r="D27" s="296">
        <v>3.8</v>
      </c>
      <c r="E27" s="296">
        <v>3.1</v>
      </c>
      <c r="F27" s="296">
        <v>2.1</v>
      </c>
      <c r="G27" s="301"/>
      <c r="H27" s="372"/>
      <c r="I27" s="264"/>
      <c r="J27" s="264"/>
      <c r="K27" s="264"/>
      <c r="L27" s="264"/>
      <c r="M27" s="264"/>
      <c r="N27" s="264"/>
      <c r="O27" s="264"/>
      <c r="P27" s="264"/>
      <c r="Q27" s="264"/>
      <c r="R27" s="264"/>
      <c r="S27" s="264"/>
      <c r="T27" s="209"/>
    </row>
    <row r="28" spans="1:32" ht="13.5" thickBot="1">
      <c r="A28" s="266" t="s">
        <v>91</v>
      </c>
      <c r="B28" s="297">
        <f>SUM(B26:B27)</f>
        <v>13.200000000000001</v>
      </c>
      <c r="C28" s="297">
        <f>SUM(C26:C27)</f>
        <v>14</v>
      </c>
      <c r="D28" s="297">
        <f>SUM(D26:D27)</f>
        <v>13.600000000000001</v>
      </c>
      <c r="E28" s="297">
        <f t="shared" ref="E28" si="3">SUM(E26:E27)</f>
        <v>13.5</v>
      </c>
      <c r="F28" s="297">
        <f>SUM(F26:F27)</f>
        <v>12</v>
      </c>
      <c r="G28" s="308"/>
      <c r="H28" s="374"/>
      <c r="I28" s="267"/>
      <c r="J28" s="267"/>
      <c r="K28" s="267"/>
      <c r="L28" s="267"/>
      <c r="M28" s="267"/>
      <c r="N28" s="267"/>
      <c r="O28" s="267"/>
      <c r="P28" s="267"/>
      <c r="Q28" s="267"/>
      <c r="R28" s="267"/>
      <c r="S28" s="267"/>
      <c r="T28" s="209"/>
    </row>
    <row r="29" spans="1:32">
      <c r="A29" s="243" t="s">
        <v>986</v>
      </c>
    </row>
    <row r="30" spans="1:32">
      <c r="A30" s="242"/>
    </row>
    <row r="31" spans="1:32">
      <c r="A31" s="242"/>
    </row>
    <row r="32" spans="1:32">
      <c r="A32" s="242"/>
    </row>
  </sheetData>
  <phoneticPr fontId="79" type="noConversion"/>
  <conditionalFormatting sqref="O11:S11">
    <cfRule type="expression" dxfId="440" priority="988">
      <formula>#REF!=0</formula>
    </cfRule>
  </conditionalFormatting>
  <conditionalFormatting sqref="D7:E7 D15:E15 O7:S7 O15:S16 O9:S9">
    <cfRule type="expression" dxfId="439" priority="1085">
      <formula>#REF!=0</formula>
    </cfRule>
  </conditionalFormatting>
  <conditionalFormatting sqref="P7:R7 P9:R9 P19:S20 P22:S28 P13:S13">
    <cfRule type="expression" dxfId="438" priority="1084">
      <formula>#REF!=0</formula>
    </cfRule>
  </conditionalFormatting>
  <conditionalFormatting sqref="G20 D20:E20 P20:R20">
    <cfRule type="expression" dxfId="437" priority="1083">
      <formula>#REF!=0</formula>
    </cfRule>
  </conditionalFormatting>
  <conditionalFormatting sqref="G7 C7:E7 G9 G18:G19 G22:G27 C18:E19 D22:E27 D28:F28 D21:F21 G13 E13 D8:F9 P18:S18 P21:S21 P13:R13 P22:R27 P19:R19 P15:R15 P9:R9 P7:R7 D15:G15 D16:F16">
    <cfRule type="expression" dxfId="436" priority="1086">
      <formula>#REF!=0</formula>
    </cfRule>
  </conditionalFormatting>
  <conditionalFormatting sqref="D19:E19">
    <cfRule type="expression" dxfId="435" priority="1082">
      <formula>#REF!=0</formula>
    </cfRule>
  </conditionalFormatting>
  <conditionalFormatting sqref="G21 P21:R21">
    <cfRule type="expression" dxfId="434" priority="1081">
      <formula>#REF!=0</formula>
    </cfRule>
  </conditionalFormatting>
  <conditionalFormatting sqref="D20:E20">
    <cfRule type="expression" dxfId="433" priority="1080">
      <formula>#REF!=0</formula>
    </cfRule>
  </conditionalFormatting>
  <conditionalFormatting sqref="D23:E23">
    <cfRule type="expression" dxfId="432" priority="1078">
      <formula>#REF!=0</formula>
    </cfRule>
  </conditionalFormatting>
  <conditionalFormatting sqref="D24:E24">
    <cfRule type="expression" dxfId="431" priority="1077">
      <formula>#REF!=0</formula>
    </cfRule>
  </conditionalFormatting>
  <conditionalFormatting sqref="D26:E26">
    <cfRule type="expression" dxfId="430" priority="1076">
      <formula>#REF!=0</formula>
    </cfRule>
  </conditionalFormatting>
  <conditionalFormatting sqref="G28 P28:R28">
    <cfRule type="expression" dxfId="429" priority="1075">
      <formula>#REF!=0</formula>
    </cfRule>
  </conditionalFormatting>
  <conditionalFormatting sqref="D27:E27">
    <cfRule type="expression" dxfId="428" priority="1074">
      <formula>#REF!=0</formula>
    </cfRule>
  </conditionalFormatting>
  <conditionalFormatting sqref="E26">
    <cfRule type="expression" dxfId="427" priority="1073">
      <formula>#REF!=0</formula>
    </cfRule>
  </conditionalFormatting>
  <conditionalFormatting sqref="E27">
    <cfRule type="expression" dxfId="426" priority="1072">
      <formula>#REF!=0</formula>
    </cfRule>
  </conditionalFormatting>
  <conditionalFormatting sqref="E19">
    <cfRule type="expression" dxfId="425" priority="1071">
      <formula>#REF!=0</formula>
    </cfRule>
  </conditionalFormatting>
  <conditionalFormatting sqref="E20">
    <cfRule type="expression" dxfId="424" priority="1070">
      <formula>#REF!=0</formula>
    </cfRule>
  </conditionalFormatting>
  <conditionalFormatting sqref="P15:R15">
    <cfRule type="expression" dxfId="423" priority="1069">
      <formula>#REF!=0</formula>
    </cfRule>
  </conditionalFormatting>
  <conditionalFormatting sqref="P18:R21">
    <cfRule type="expression" dxfId="422" priority="1068">
      <formula>#REF!=0</formula>
    </cfRule>
  </conditionalFormatting>
  <conditionalFormatting sqref="P22:R22">
    <cfRule type="expression" dxfId="421" priority="1066">
      <formula>#REF!=0</formula>
    </cfRule>
  </conditionalFormatting>
  <conditionalFormatting sqref="P23:R24">
    <cfRule type="expression" dxfId="420" priority="1065">
      <formula>#REF!=0</formula>
    </cfRule>
  </conditionalFormatting>
  <conditionalFormatting sqref="P25:R25 P28:R28">
    <cfRule type="expression" dxfId="419" priority="1064">
      <formula>#REF!=0</formula>
    </cfRule>
  </conditionalFormatting>
  <conditionalFormatting sqref="P26:R27">
    <cfRule type="expression" dxfId="418" priority="1063">
      <formula>#REF!=0</formula>
    </cfRule>
  </conditionalFormatting>
  <conditionalFormatting sqref="P13:R13">
    <cfRule type="expression" dxfId="417" priority="1062">
      <formula>#REF!=0</formula>
    </cfRule>
  </conditionalFormatting>
  <conditionalFormatting sqref="F22">
    <cfRule type="expression" dxfId="416" priority="1061">
      <formula>#REF!=0</formula>
    </cfRule>
  </conditionalFormatting>
  <conditionalFormatting sqref="F25:F26">
    <cfRule type="expression" dxfId="415" priority="1060">
      <formula>#REF!=0</formula>
    </cfRule>
  </conditionalFormatting>
  <conditionalFormatting sqref="F27">
    <cfRule type="expression" dxfId="414" priority="1058">
      <formula>#REF!=0</formula>
    </cfRule>
  </conditionalFormatting>
  <conditionalFormatting sqref="F19">
    <cfRule type="expression" dxfId="413" priority="1057">
      <formula>#REF!=0</formula>
    </cfRule>
  </conditionalFormatting>
  <conditionalFormatting sqref="F20">
    <cfRule type="expression" dxfId="412" priority="1056">
      <formula>#REF!=0</formula>
    </cfRule>
  </conditionalFormatting>
  <conditionalFormatting sqref="D8:E8">
    <cfRule type="expression" dxfId="411" priority="1055">
      <formula>#REF!=0</formula>
    </cfRule>
  </conditionalFormatting>
  <conditionalFormatting sqref="G8">
    <cfRule type="expression" dxfId="410" priority="1054">
      <formula>#REF!=0</formula>
    </cfRule>
  </conditionalFormatting>
  <conditionalFormatting sqref="D16:E16">
    <cfRule type="expression" dxfId="409" priority="1049">
      <formula>#REF!=0</formula>
    </cfRule>
  </conditionalFormatting>
  <conditionalFormatting sqref="G16 P16:R16">
    <cfRule type="expression" dxfId="408" priority="1048">
      <formula>#REF!=0</formula>
    </cfRule>
  </conditionalFormatting>
  <conditionalFormatting sqref="P16:R16">
    <cfRule type="expression" dxfId="407" priority="1047">
      <formula>#REF!=0</formula>
    </cfRule>
  </conditionalFormatting>
  <conditionalFormatting sqref="D15:E16">
    <cfRule type="expression" dxfId="406" priority="1046">
      <formula>#REF!=0</formula>
    </cfRule>
  </conditionalFormatting>
  <conditionalFormatting sqref="G15:G16 P15:R16">
    <cfRule type="expression" dxfId="405" priority="1045">
      <formula>#REF!=0</formula>
    </cfRule>
  </conditionalFormatting>
  <conditionalFormatting sqref="P15:R16">
    <cfRule type="expression" dxfId="404" priority="1044">
      <formula>#REF!=0</formula>
    </cfRule>
  </conditionalFormatting>
  <conditionalFormatting sqref="O15:O16">
    <cfRule type="expression" dxfId="403" priority="1022">
      <formula>#REF!=0</formula>
    </cfRule>
  </conditionalFormatting>
  <conditionalFormatting sqref="O7 O9 O19:O20 O22:O28 O13">
    <cfRule type="expression" dxfId="402" priority="1021">
      <formula>#REF!=0</formula>
    </cfRule>
  </conditionalFormatting>
  <conditionalFormatting sqref="O13 O18:O27 O15 O9 O7">
    <cfRule type="expression" dxfId="401" priority="1020">
      <formula>#REF!=0</formula>
    </cfRule>
  </conditionalFormatting>
  <conditionalFormatting sqref="O21">
    <cfRule type="expression" dxfId="400" priority="1019">
      <formula>#REF!=0</formula>
    </cfRule>
  </conditionalFormatting>
  <conditionalFormatting sqref="O28">
    <cfRule type="expression" dxfId="399" priority="1017">
      <formula>#REF!=0</formula>
    </cfRule>
  </conditionalFormatting>
  <conditionalFormatting sqref="O15">
    <cfRule type="expression" dxfId="398" priority="1016">
      <formula>#REF!=0</formula>
    </cfRule>
  </conditionalFormatting>
  <conditionalFormatting sqref="O18:O21">
    <cfRule type="expression" dxfId="397" priority="1015">
      <formula>#REF!=0</formula>
    </cfRule>
  </conditionalFormatting>
  <conditionalFormatting sqref="O22">
    <cfRule type="expression" dxfId="396" priority="1013">
      <formula>#REF!=0</formula>
    </cfRule>
  </conditionalFormatting>
  <conditionalFormatting sqref="O23:O24">
    <cfRule type="expression" dxfId="395" priority="1012">
      <formula>#REF!=0</formula>
    </cfRule>
  </conditionalFormatting>
  <conditionalFormatting sqref="O25 O28">
    <cfRule type="expression" dxfId="394" priority="1011">
      <formula>#REF!=0</formula>
    </cfRule>
  </conditionalFormatting>
  <conditionalFormatting sqref="O26:O27">
    <cfRule type="expression" dxfId="393" priority="1010">
      <formula>#REF!=0</formula>
    </cfRule>
  </conditionalFormatting>
  <conditionalFormatting sqref="O13">
    <cfRule type="expression" dxfId="392" priority="1009">
      <formula>#REF!=0</formula>
    </cfRule>
  </conditionalFormatting>
  <conditionalFormatting sqref="O16">
    <cfRule type="expression" dxfId="391" priority="1004">
      <formula>#REF!=0</formula>
    </cfRule>
  </conditionalFormatting>
  <conditionalFormatting sqref="O16">
    <cfRule type="expression" dxfId="390" priority="1003">
      <formula>#REF!=0</formula>
    </cfRule>
  </conditionalFormatting>
  <conditionalFormatting sqref="O15:O16">
    <cfRule type="expression" dxfId="389" priority="1002">
      <formula>#REF!=0</formula>
    </cfRule>
  </conditionalFormatting>
  <conditionalFormatting sqref="O15:O16">
    <cfRule type="expression" dxfId="388" priority="1001">
      <formula>#REF!=0</formula>
    </cfRule>
  </conditionalFormatting>
  <conditionalFormatting sqref="D16">
    <cfRule type="expression" dxfId="387" priority="997">
      <formula>#REF!=0</formula>
    </cfRule>
  </conditionalFormatting>
  <conditionalFormatting sqref="P11:S11">
    <cfRule type="expression" dxfId="386" priority="996">
      <formula>#REF!=0</formula>
    </cfRule>
  </conditionalFormatting>
  <conditionalFormatting sqref="G11 D11:E11 P11:R11">
    <cfRule type="expression" dxfId="385" priority="995">
      <formula>#REF!=0</formula>
    </cfRule>
  </conditionalFormatting>
  <conditionalFormatting sqref="P11:R11">
    <cfRule type="expression" dxfId="384" priority="994">
      <formula>#REF!=0</formula>
    </cfRule>
  </conditionalFormatting>
  <conditionalFormatting sqref="O11:S11">
    <cfRule type="expression" dxfId="383" priority="991">
      <formula>#REF!=0</formula>
    </cfRule>
  </conditionalFormatting>
  <conditionalFormatting sqref="O11:S11">
    <cfRule type="expression" dxfId="382" priority="989">
      <formula>#REF!=0</formula>
    </cfRule>
  </conditionalFormatting>
  <conditionalFormatting sqref="N7 N15:N16 N9">
    <cfRule type="expression" dxfId="381" priority="920">
      <formula>#REF!=0</formula>
    </cfRule>
  </conditionalFormatting>
  <conditionalFormatting sqref="N15:N16">
    <cfRule type="expression" dxfId="380" priority="919">
      <formula>#REF!=0</formula>
    </cfRule>
  </conditionalFormatting>
  <conditionalFormatting sqref="N7 N9 N19:N20 N22:N28 N13">
    <cfRule type="expression" dxfId="379" priority="918">
      <formula>#REF!=0</formula>
    </cfRule>
  </conditionalFormatting>
  <conditionalFormatting sqref="N20">
    <cfRule type="expression" dxfId="378" priority="915">
      <formula>#REF!=0</formula>
    </cfRule>
  </conditionalFormatting>
  <conditionalFormatting sqref="N13 N21:N27 N18:N19 N15 N9 N7">
    <cfRule type="expression" dxfId="377" priority="917">
      <formula>#REF!=0</formula>
    </cfRule>
  </conditionalFormatting>
  <conditionalFormatting sqref="N21">
    <cfRule type="expression" dxfId="376" priority="916">
      <formula>#REF!=0</formula>
    </cfRule>
  </conditionalFormatting>
  <conditionalFormatting sqref="N28">
    <cfRule type="expression" dxfId="375" priority="914">
      <formula>#REF!=0</formula>
    </cfRule>
  </conditionalFormatting>
  <conditionalFormatting sqref="N15">
    <cfRule type="expression" dxfId="374" priority="913">
      <formula>#REF!=0</formula>
    </cfRule>
  </conditionalFormatting>
  <conditionalFormatting sqref="N19:N20">
    <cfRule type="expression" dxfId="373" priority="911">
      <formula>#REF!=0</formula>
    </cfRule>
  </conditionalFormatting>
  <conditionalFormatting sqref="N18 N21">
    <cfRule type="expression" dxfId="372" priority="912">
      <formula>#REF!=0</formula>
    </cfRule>
  </conditionalFormatting>
  <conditionalFormatting sqref="N22">
    <cfRule type="expression" dxfId="371" priority="910">
      <formula>#REF!=0</formula>
    </cfRule>
  </conditionalFormatting>
  <conditionalFormatting sqref="N23:N24">
    <cfRule type="expression" dxfId="370" priority="909">
      <formula>#REF!=0</formula>
    </cfRule>
  </conditionalFormatting>
  <conditionalFormatting sqref="N25 N28">
    <cfRule type="expression" dxfId="369" priority="908">
      <formula>#REF!=0</formula>
    </cfRule>
  </conditionalFormatting>
  <conditionalFormatting sqref="N26:N27">
    <cfRule type="expression" dxfId="368" priority="907">
      <formula>#REF!=0</formula>
    </cfRule>
  </conditionalFormatting>
  <conditionalFormatting sqref="N13">
    <cfRule type="expression" dxfId="367" priority="906">
      <formula>#REF!=0</formula>
    </cfRule>
  </conditionalFormatting>
  <conditionalFormatting sqref="N16">
    <cfRule type="expression" dxfId="366" priority="901">
      <formula>#REF!=0</formula>
    </cfRule>
  </conditionalFormatting>
  <conditionalFormatting sqref="N16">
    <cfRule type="expression" dxfId="365" priority="900">
      <formula>#REF!=0</formula>
    </cfRule>
  </conditionalFormatting>
  <conditionalFormatting sqref="N15:N16">
    <cfRule type="expression" dxfId="364" priority="899">
      <formula>#REF!=0</formula>
    </cfRule>
  </conditionalFormatting>
  <conditionalFormatting sqref="N15:N16">
    <cfRule type="expression" dxfId="363" priority="898">
      <formula>#REF!=0</formula>
    </cfRule>
  </conditionalFormatting>
  <conditionalFormatting sqref="N11">
    <cfRule type="expression" dxfId="362" priority="895">
      <formula>#REF!=0</formula>
    </cfRule>
  </conditionalFormatting>
  <conditionalFormatting sqref="N11">
    <cfRule type="expression" dxfId="361" priority="897">
      <formula>#REF!=0</formula>
    </cfRule>
  </conditionalFormatting>
  <conditionalFormatting sqref="N11">
    <cfRule type="expression" dxfId="360" priority="896">
      <formula>#REF!=0</formula>
    </cfRule>
  </conditionalFormatting>
  <conditionalFormatting sqref="M11">
    <cfRule type="expression" dxfId="359" priority="844">
      <formula>#REF!=0</formula>
    </cfRule>
  </conditionalFormatting>
  <conditionalFormatting sqref="M11">
    <cfRule type="expression" dxfId="358" priority="843">
      <formula>#REF!=0</formula>
    </cfRule>
  </conditionalFormatting>
  <conditionalFormatting sqref="M11">
    <cfRule type="expression" dxfId="357" priority="842">
      <formula>#REF!=0</formula>
    </cfRule>
  </conditionalFormatting>
  <conditionalFormatting sqref="M7 M15:M16 M9">
    <cfRule type="expression" dxfId="356" priority="867">
      <formula>#REF!=0</formula>
    </cfRule>
  </conditionalFormatting>
  <conditionalFormatting sqref="M15:M16">
    <cfRule type="expression" dxfId="355" priority="866">
      <formula>#REF!=0</formula>
    </cfRule>
  </conditionalFormatting>
  <conditionalFormatting sqref="M7 M9 M19:M20 M22:M28 M13">
    <cfRule type="expression" dxfId="354" priority="865">
      <formula>#REF!=0</formula>
    </cfRule>
  </conditionalFormatting>
  <conditionalFormatting sqref="M20">
    <cfRule type="expression" dxfId="353" priority="862">
      <formula>#REF!=0</formula>
    </cfRule>
  </conditionalFormatting>
  <conditionalFormatting sqref="M13 M21:M27 M18:M19 M15 M9 M7">
    <cfRule type="expression" dxfId="352" priority="864">
      <formula>#REF!=0</formula>
    </cfRule>
  </conditionalFormatting>
  <conditionalFormatting sqref="M21">
    <cfRule type="expression" dxfId="351" priority="863">
      <formula>#REF!=0</formula>
    </cfRule>
  </conditionalFormatting>
  <conditionalFormatting sqref="M28">
    <cfRule type="expression" dxfId="350" priority="861">
      <formula>#REF!=0</formula>
    </cfRule>
  </conditionalFormatting>
  <conditionalFormatting sqref="M15">
    <cfRule type="expression" dxfId="349" priority="860">
      <formula>#REF!=0</formula>
    </cfRule>
  </conditionalFormatting>
  <conditionalFormatting sqref="M19:M20">
    <cfRule type="expression" dxfId="348" priority="858">
      <formula>#REF!=0</formula>
    </cfRule>
  </conditionalFormatting>
  <conditionalFormatting sqref="M18 M21">
    <cfRule type="expression" dxfId="347" priority="859">
      <formula>#REF!=0</formula>
    </cfRule>
  </conditionalFormatting>
  <conditionalFormatting sqref="M22">
    <cfRule type="expression" dxfId="346" priority="857">
      <formula>#REF!=0</formula>
    </cfRule>
  </conditionalFormatting>
  <conditionalFormatting sqref="M23:M24">
    <cfRule type="expression" dxfId="345" priority="856">
      <formula>#REF!=0</formula>
    </cfRule>
  </conditionalFormatting>
  <conditionalFormatting sqref="M25 M28">
    <cfRule type="expression" dxfId="344" priority="855">
      <formula>#REF!=0</formula>
    </cfRule>
  </conditionalFormatting>
  <conditionalFormatting sqref="M26:M27">
    <cfRule type="expression" dxfId="343" priority="854">
      <formula>#REF!=0</formula>
    </cfRule>
  </conditionalFormatting>
  <conditionalFormatting sqref="M13">
    <cfRule type="expression" dxfId="342" priority="853">
      <formula>#REF!=0</formula>
    </cfRule>
  </conditionalFormatting>
  <conditionalFormatting sqref="M16">
    <cfRule type="expression" dxfId="341" priority="848">
      <formula>#REF!=0</formula>
    </cfRule>
  </conditionalFormatting>
  <conditionalFormatting sqref="M16">
    <cfRule type="expression" dxfId="340" priority="847">
      <formula>#REF!=0</formula>
    </cfRule>
  </conditionalFormatting>
  <conditionalFormatting sqref="M15:M16">
    <cfRule type="expression" dxfId="339" priority="846">
      <formula>#REF!=0</formula>
    </cfRule>
  </conditionalFormatting>
  <conditionalFormatting sqref="M15:M16">
    <cfRule type="expression" dxfId="338" priority="845">
      <formula>#REF!=0</formula>
    </cfRule>
  </conditionalFormatting>
  <conditionalFormatting sqref="C15">
    <cfRule type="expression" dxfId="337" priority="835">
      <formula>#REF!=0</formula>
    </cfRule>
  </conditionalFormatting>
  <conditionalFormatting sqref="C8:C9 C15:C16">
    <cfRule type="expression" dxfId="336" priority="834">
      <formula>#REF!=0</formula>
    </cfRule>
  </conditionalFormatting>
  <conditionalFormatting sqref="C8">
    <cfRule type="expression" dxfId="335" priority="833">
      <formula>#REF!=0</formula>
    </cfRule>
  </conditionalFormatting>
  <conditionalFormatting sqref="C16">
    <cfRule type="expression" dxfId="334" priority="832">
      <formula>#REF!=0</formula>
    </cfRule>
  </conditionalFormatting>
  <conditionalFormatting sqref="C15:C16">
    <cfRule type="expression" dxfId="333" priority="831">
      <formula>#REF!=0</formula>
    </cfRule>
  </conditionalFormatting>
  <conditionalFormatting sqref="C16">
    <cfRule type="expression" dxfId="332" priority="827">
      <formula>#REF!=0</formula>
    </cfRule>
  </conditionalFormatting>
  <conditionalFormatting sqref="C11">
    <cfRule type="expression" dxfId="331" priority="826">
      <formula>#REF!=0</formula>
    </cfRule>
  </conditionalFormatting>
  <conditionalFormatting sqref="B7 B18:B19">
    <cfRule type="expression" dxfId="330" priority="823">
      <formula>#REF!=0</formula>
    </cfRule>
  </conditionalFormatting>
  <conditionalFormatting sqref="B24">
    <cfRule type="expression" dxfId="329" priority="807">
      <formula>#REF!=0</formula>
    </cfRule>
  </conditionalFormatting>
  <conditionalFormatting sqref="B20">
    <cfRule type="expression" dxfId="328" priority="808">
      <formula>#REF!=0</formula>
    </cfRule>
  </conditionalFormatting>
  <conditionalFormatting sqref="B21:B23 B25:B28">
    <cfRule type="expression" dxfId="327" priority="809">
      <formula>#REF!=0</formula>
    </cfRule>
  </conditionalFormatting>
  <conditionalFormatting sqref="C20">
    <cfRule type="expression" dxfId="326" priority="805">
      <formula>#REF!=0</formula>
    </cfRule>
  </conditionalFormatting>
  <conditionalFormatting sqref="C21:C28">
    <cfRule type="expression" dxfId="325" priority="806">
      <formula>#REF!=0</formula>
    </cfRule>
  </conditionalFormatting>
  <conditionalFormatting sqref="L11">
    <cfRule type="expression" dxfId="324" priority="744">
      <formula>#REF!=0</formula>
    </cfRule>
  </conditionalFormatting>
  <conditionalFormatting sqref="L11">
    <cfRule type="expression" dxfId="323" priority="743">
      <formula>#REF!=0</formula>
    </cfRule>
  </conditionalFormatting>
  <conditionalFormatting sqref="L11">
    <cfRule type="expression" dxfId="322" priority="742">
      <formula>#REF!=0</formula>
    </cfRule>
  </conditionalFormatting>
  <conditionalFormatting sqref="L7 L15:L16 L9">
    <cfRule type="expression" dxfId="321" priority="767">
      <formula>#REF!=0</formula>
    </cfRule>
  </conditionalFormatting>
  <conditionalFormatting sqref="L15:L16">
    <cfRule type="expression" dxfId="320" priority="766">
      <formula>#REF!=0</formula>
    </cfRule>
  </conditionalFormatting>
  <conditionalFormatting sqref="L7 L9 L19:L20 L22:L28 L13">
    <cfRule type="expression" dxfId="319" priority="765">
      <formula>#REF!=0</formula>
    </cfRule>
  </conditionalFormatting>
  <conditionalFormatting sqref="L20">
    <cfRule type="expression" dxfId="318" priority="762">
      <formula>#REF!=0</formula>
    </cfRule>
  </conditionalFormatting>
  <conditionalFormatting sqref="L13 L21:L27 L18:L19 L15 L9 L7">
    <cfRule type="expression" dxfId="317" priority="764">
      <formula>#REF!=0</formula>
    </cfRule>
  </conditionalFormatting>
  <conditionalFormatting sqref="L21">
    <cfRule type="expression" dxfId="316" priority="763">
      <formula>#REF!=0</formula>
    </cfRule>
  </conditionalFormatting>
  <conditionalFormatting sqref="L28">
    <cfRule type="expression" dxfId="315" priority="761">
      <formula>#REF!=0</formula>
    </cfRule>
  </conditionalFormatting>
  <conditionalFormatting sqref="L15">
    <cfRule type="expression" dxfId="314" priority="760">
      <formula>#REF!=0</formula>
    </cfRule>
  </conditionalFormatting>
  <conditionalFormatting sqref="L19:L20">
    <cfRule type="expression" dxfId="313" priority="758">
      <formula>#REF!=0</formula>
    </cfRule>
  </conditionalFormatting>
  <conditionalFormatting sqref="L18 L21">
    <cfRule type="expression" dxfId="312" priority="759">
      <formula>#REF!=0</formula>
    </cfRule>
  </conditionalFormatting>
  <conditionalFormatting sqref="L22">
    <cfRule type="expression" dxfId="311" priority="757">
      <formula>#REF!=0</formula>
    </cfRule>
  </conditionalFormatting>
  <conditionalFormatting sqref="L23:L24">
    <cfRule type="expression" dxfId="310" priority="756">
      <formula>#REF!=0</formula>
    </cfRule>
  </conditionalFormatting>
  <conditionalFormatting sqref="L25 L28">
    <cfRule type="expression" dxfId="309" priority="755">
      <formula>#REF!=0</formula>
    </cfRule>
  </conditionalFormatting>
  <conditionalFormatting sqref="L26:L27">
    <cfRule type="expression" dxfId="308" priority="754">
      <formula>#REF!=0</formula>
    </cfRule>
  </conditionalFormatting>
  <conditionalFormatting sqref="L13">
    <cfRule type="expression" dxfId="307" priority="753">
      <formula>#REF!=0</formula>
    </cfRule>
  </conditionalFormatting>
  <conditionalFormatting sqref="L16">
    <cfRule type="expression" dxfId="306" priority="748">
      <formula>#REF!=0</formula>
    </cfRule>
  </conditionalFormatting>
  <conditionalFormatting sqref="L16">
    <cfRule type="expression" dxfId="305" priority="747">
      <formula>#REF!=0</formula>
    </cfRule>
  </conditionalFormatting>
  <conditionalFormatting sqref="L15:L16">
    <cfRule type="expression" dxfId="304" priority="746">
      <formula>#REF!=0</formula>
    </cfRule>
  </conditionalFormatting>
  <conditionalFormatting sqref="L15:L16">
    <cfRule type="expression" dxfId="303" priority="745">
      <formula>#REF!=0</formula>
    </cfRule>
  </conditionalFormatting>
  <conditionalFormatting sqref="K11">
    <cfRule type="expression" dxfId="302" priority="441">
      <formula>#REF!=0</formula>
    </cfRule>
  </conditionalFormatting>
  <conditionalFormatting sqref="K11">
    <cfRule type="expression" dxfId="301" priority="440">
      <formula>#REF!=0</formula>
    </cfRule>
  </conditionalFormatting>
  <conditionalFormatting sqref="K11">
    <cfRule type="expression" dxfId="300" priority="439">
      <formula>#REF!=0</formula>
    </cfRule>
  </conditionalFormatting>
  <conditionalFormatting sqref="K7 K15:K16 K9">
    <cfRule type="expression" dxfId="299" priority="464">
      <formula>#REF!=0</formula>
    </cfRule>
  </conditionalFormatting>
  <conditionalFormatting sqref="K15:K16">
    <cfRule type="expression" dxfId="298" priority="463">
      <formula>#REF!=0</formula>
    </cfRule>
  </conditionalFormatting>
  <conditionalFormatting sqref="K7 K9 K19:K20 K22:K28 K13">
    <cfRule type="expression" dxfId="297" priority="462">
      <formula>#REF!=0</formula>
    </cfRule>
  </conditionalFormatting>
  <conditionalFormatting sqref="K20">
    <cfRule type="expression" dxfId="296" priority="459">
      <formula>#REF!=0</formula>
    </cfRule>
  </conditionalFormatting>
  <conditionalFormatting sqref="K13 K21:K27 K18:K19 K15 K9 K7">
    <cfRule type="expression" dxfId="295" priority="461">
      <formula>#REF!=0</formula>
    </cfRule>
  </conditionalFormatting>
  <conditionalFormatting sqref="K21">
    <cfRule type="expression" dxfId="294" priority="460">
      <formula>#REF!=0</formula>
    </cfRule>
  </conditionalFormatting>
  <conditionalFormatting sqref="K28">
    <cfRule type="expression" dxfId="293" priority="458">
      <formula>#REF!=0</formula>
    </cfRule>
  </conditionalFormatting>
  <conditionalFormatting sqref="K15">
    <cfRule type="expression" dxfId="292" priority="457">
      <formula>#REF!=0</formula>
    </cfRule>
  </conditionalFormatting>
  <conditionalFormatting sqref="K19:K20">
    <cfRule type="expression" dxfId="291" priority="455">
      <formula>#REF!=0</formula>
    </cfRule>
  </conditionalFormatting>
  <conditionalFormatting sqref="K18 K21">
    <cfRule type="expression" dxfId="290" priority="456">
      <formula>#REF!=0</formula>
    </cfRule>
  </conditionalFormatting>
  <conditionalFormatting sqref="K22">
    <cfRule type="expression" dxfId="289" priority="454">
      <formula>#REF!=0</formula>
    </cfRule>
  </conditionalFormatting>
  <conditionalFormatting sqref="K23:K24">
    <cfRule type="expression" dxfId="288" priority="453">
      <formula>#REF!=0</formula>
    </cfRule>
  </conditionalFormatting>
  <conditionalFormatting sqref="K25 K28">
    <cfRule type="expression" dxfId="287" priority="452">
      <formula>#REF!=0</formula>
    </cfRule>
  </conditionalFormatting>
  <conditionalFormatting sqref="K26:K27">
    <cfRule type="expression" dxfId="286" priority="451">
      <formula>#REF!=0</formula>
    </cfRule>
  </conditionalFormatting>
  <conditionalFormatting sqref="K13">
    <cfRule type="expression" dxfId="285" priority="450">
      <formula>#REF!=0</formula>
    </cfRule>
  </conditionalFormatting>
  <conditionalFormatting sqref="K16">
    <cfRule type="expression" dxfId="284" priority="445">
      <formula>#REF!=0</formula>
    </cfRule>
  </conditionalFormatting>
  <conditionalFormatting sqref="K16">
    <cfRule type="expression" dxfId="283" priority="444">
      <formula>#REF!=0</formula>
    </cfRule>
  </conditionalFormatting>
  <conditionalFormatting sqref="K15:K16">
    <cfRule type="expression" dxfId="282" priority="443">
      <formula>#REF!=0</formula>
    </cfRule>
  </conditionalFormatting>
  <conditionalFormatting sqref="K15:K16">
    <cfRule type="expression" dxfId="281" priority="442">
      <formula>#REF!=0</formula>
    </cfRule>
  </conditionalFormatting>
  <conditionalFormatting sqref="J11">
    <cfRule type="expression" dxfId="280" priority="341">
      <formula>#REF!=0</formula>
    </cfRule>
  </conditionalFormatting>
  <conditionalFormatting sqref="J11">
    <cfRule type="expression" dxfId="279" priority="340">
      <formula>#REF!=0</formula>
    </cfRule>
  </conditionalFormatting>
  <conditionalFormatting sqref="J11">
    <cfRule type="expression" dxfId="278" priority="339">
      <formula>#REF!=0</formula>
    </cfRule>
  </conditionalFormatting>
  <conditionalFormatting sqref="J7 J15:J16 J9">
    <cfRule type="expression" dxfId="277" priority="364">
      <formula>#REF!=0</formula>
    </cfRule>
  </conditionalFormatting>
  <conditionalFormatting sqref="J15:J16">
    <cfRule type="expression" dxfId="276" priority="363">
      <formula>#REF!=0</formula>
    </cfRule>
  </conditionalFormatting>
  <conditionalFormatting sqref="J7 J9 J19:J20 J22:J28 J13">
    <cfRule type="expression" dxfId="275" priority="362">
      <formula>#REF!=0</formula>
    </cfRule>
  </conditionalFormatting>
  <conditionalFormatting sqref="J20">
    <cfRule type="expression" dxfId="274" priority="359">
      <formula>#REF!=0</formula>
    </cfRule>
  </conditionalFormatting>
  <conditionalFormatting sqref="J13 J21:J27 J18:J19 J15 J9 J7">
    <cfRule type="expression" dxfId="273" priority="361">
      <formula>#REF!=0</formula>
    </cfRule>
  </conditionalFormatting>
  <conditionalFormatting sqref="J21">
    <cfRule type="expression" dxfId="272" priority="360">
      <formula>#REF!=0</formula>
    </cfRule>
  </conditionalFormatting>
  <conditionalFormatting sqref="J28">
    <cfRule type="expression" dxfId="271" priority="358">
      <formula>#REF!=0</formula>
    </cfRule>
  </conditionalFormatting>
  <conditionalFormatting sqref="J15">
    <cfRule type="expression" dxfId="270" priority="357">
      <formula>#REF!=0</formula>
    </cfRule>
  </conditionalFormatting>
  <conditionalFormatting sqref="J19:J20">
    <cfRule type="expression" dxfId="269" priority="355">
      <formula>#REF!=0</formula>
    </cfRule>
  </conditionalFormatting>
  <conditionalFormatting sqref="J18 J21">
    <cfRule type="expression" dxfId="268" priority="356">
      <formula>#REF!=0</formula>
    </cfRule>
  </conditionalFormatting>
  <conditionalFormatting sqref="J22">
    <cfRule type="expression" dxfId="267" priority="354">
      <formula>#REF!=0</formula>
    </cfRule>
  </conditionalFormatting>
  <conditionalFormatting sqref="J23:J24">
    <cfRule type="expression" dxfId="266" priority="353">
      <formula>#REF!=0</formula>
    </cfRule>
  </conditionalFormatting>
  <conditionalFormatting sqref="J25 J28">
    <cfRule type="expression" dxfId="265" priority="352">
      <formula>#REF!=0</formula>
    </cfRule>
  </conditionalFormatting>
  <conditionalFormatting sqref="J26:J27">
    <cfRule type="expression" dxfId="264" priority="351">
      <formula>#REF!=0</formula>
    </cfRule>
  </conditionalFormatting>
  <conditionalFormatting sqref="J13">
    <cfRule type="expression" dxfId="263" priority="350">
      <formula>#REF!=0</formula>
    </cfRule>
  </conditionalFormatting>
  <conditionalFormatting sqref="J16">
    <cfRule type="expression" dxfId="262" priority="345">
      <formula>#REF!=0</formula>
    </cfRule>
  </conditionalFormatting>
  <conditionalFormatting sqref="J16">
    <cfRule type="expression" dxfId="261" priority="344">
      <formula>#REF!=0</formula>
    </cfRule>
  </conditionalFormatting>
  <conditionalFormatting sqref="J15:J16">
    <cfRule type="expression" dxfId="260" priority="343">
      <formula>#REF!=0</formula>
    </cfRule>
  </conditionalFormatting>
  <conditionalFormatting sqref="J15:J16">
    <cfRule type="expression" dxfId="259" priority="342">
      <formula>#REF!=0</formula>
    </cfRule>
  </conditionalFormatting>
  <conditionalFormatting sqref="D13">
    <cfRule type="expression" dxfId="258" priority="318">
      <formula>#REF!=0</formula>
    </cfRule>
  </conditionalFormatting>
  <conditionalFormatting sqref="C13:D13">
    <cfRule type="expression" dxfId="257" priority="317">
      <formula>#REF!=0</formula>
    </cfRule>
  </conditionalFormatting>
  <conditionalFormatting sqref="O8:S8">
    <cfRule type="expression" dxfId="256" priority="309">
      <formula>#REF!=0</formula>
    </cfRule>
  </conditionalFormatting>
  <conditionalFormatting sqref="P8:R8">
    <cfRule type="expression" dxfId="255" priority="308">
      <formula>#REF!=0</formula>
    </cfRule>
  </conditionalFormatting>
  <conditionalFormatting sqref="P8:R8">
    <cfRule type="expression" dxfId="254" priority="307">
      <formula>#REF!=0</formula>
    </cfRule>
  </conditionalFormatting>
  <conditionalFormatting sqref="P8:R8">
    <cfRule type="expression" dxfId="253" priority="306">
      <formula>#REF!=0</formula>
    </cfRule>
  </conditionalFormatting>
  <conditionalFormatting sqref="O8">
    <cfRule type="expression" dxfId="252" priority="305">
      <formula>#REF!=0</formula>
    </cfRule>
  </conditionalFormatting>
  <conditionalFormatting sqref="O8">
    <cfRule type="expression" dxfId="251" priority="304">
      <formula>#REF!=0</formula>
    </cfRule>
  </conditionalFormatting>
  <conditionalFormatting sqref="O8">
    <cfRule type="expression" dxfId="250" priority="303">
      <formula>#REF!=0</formula>
    </cfRule>
  </conditionalFormatting>
  <conditionalFormatting sqref="O8">
    <cfRule type="expression" dxfId="249" priority="302">
      <formula>#REF!=0</formula>
    </cfRule>
  </conditionalFormatting>
  <conditionalFormatting sqref="O8">
    <cfRule type="expression" dxfId="248" priority="301">
      <formula>#REF!=0</formula>
    </cfRule>
  </conditionalFormatting>
  <conditionalFormatting sqref="N8">
    <cfRule type="expression" dxfId="247" priority="297">
      <formula>#REF!=0</formula>
    </cfRule>
  </conditionalFormatting>
  <conditionalFormatting sqref="N8">
    <cfRule type="expression" dxfId="246" priority="296">
      <formula>#REF!=0</formula>
    </cfRule>
  </conditionalFormatting>
  <conditionalFormatting sqref="N8">
    <cfRule type="expression" dxfId="245" priority="295">
      <formula>#REF!=0</formula>
    </cfRule>
  </conditionalFormatting>
  <conditionalFormatting sqref="N8">
    <cfRule type="expression" dxfId="244" priority="300">
      <formula>#REF!=0</formula>
    </cfRule>
  </conditionalFormatting>
  <conditionalFormatting sqref="N8">
    <cfRule type="expression" dxfId="243" priority="299">
      <formula>#REF!=0</formula>
    </cfRule>
  </conditionalFormatting>
  <conditionalFormatting sqref="N8">
    <cfRule type="expression" dxfId="242" priority="298">
      <formula>#REF!=0</formula>
    </cfRule>
  </conditionalFormatting>
  <conditionalFormatting sqref="M8">
    <cfRule type="expression" dxfId="241" priority="292">
      <formula>#REF!=0</formula>
    </cfRule>
  </conditionalFormatting>
  <conditionalFormatting sqref="M8">
    <cfRule type="expression" dxfId="240" priority="291">
      <formula>#REF!=0</formula>
    </cfRule>
  </conditionalFormatting>
  <conditionalFormatting sqref="M8">
    <cfRule type="expression" dxfId="239" priority="290">
      <formula>#REF!=0</formula>
    </cfRule>
  </conditionalFormatting>
  <conditionalFormatting sqref="M8">
    <cfRule type="expression" dxfId="238" priority="289">
      <formula>#REF!=0</formula>
    </cfRule>
  </conditionalFormatting>
  <conditionalFormatting sqref="M8">
    <cfRule type="expression" dxfId="237" priority="294">
      <formula>#REF!=0</formula>
    </cfRule>
  </conditionalFormatting>
  <conditionalFormatting sqref="M8">
    <cfRule type="expression" dxfId="236" priority="293">
      <formula>#REF!=0</formula>
    </cfRule>
  </conditionalFormatting>
  <conditionalFormatting sqref="L8">
    <cfRule type="expression" dxfId="235" priority="288">
      <formula>#REF!=0</formula>
    </cfRule>
  </conditionalFormatting>
  <conditionalFormatting sqref="L8">
    <cfRule type="expression" dxfId="234" priority="287">
      <formula>#REF!=0</formula>
    </cfRule>
  </conditionalFormatting>
  <conditionalFormatting sqref="L8">
    <cfRule type="expression" dxfId="233" priority="286">
      <formula>#REF!=0</formula>
    </cfRule>
  </conditionalFormatting>
  <conditionalFormatting sqref="L8">
    <cfRule type="expression" dxfId="232" priority="285">
      <formula>#REF!=0</formula>
    </cfRule>
  </conditionalFormatting>
  <conditionalFormatting sqref="L8">
    <cfRule type="expression" dxfId="231" priority="284">
      <formula>#REF!=0</formula>
    </cfRule>
  </conditionalFormatting>
  <conditionalFormatting sqref="L8">
    <cfRule type="expression" dxfId="230" priority="283">
      <formula>#REF!=0</formula>
    </cfRule>
  </conditionalFormatting>
  <conditionalFormatting sqref="K8">
    <cfRule type="expression" dxfId="229" priority="282">
      <formula>#REF!=0</formula>
    </cfRule>
  </conditionalFormatting>
  <conditionalFormatting sqref="K8">
    <cfRule type="expression" dxfId="228" priority="281">
      <formula>#REF!=0</formula>
    </cfRule>
  </conditionalFormatting>
  <conditionalFormatting sqref="K8">
    <cfRule type="expression" dxfId="227" priority="280">
      <formula>#REF!=0</formula>
    </cfRule>
  </conditionalFormatting>
  <conditionalFormatting sqref="K8">
    <cfRule type="expression" dxfId="226" priority="279">
      <formula>#REF!=0</formula>
    </cfRule>
  </conditionalFormatting>
  <conditionalFormatting sqref="K8">
    <cfRule type="expression" dxfId="225" priority="278">
      <formula>#REF!=0</formula>
    </cfRule>
  </conditionalFormatting>
  <conditionalFormatting sqref="K8">
    <cfRule type="expression" dxfId="224" priority="277">
      <formula>#REF!=0</formula>
    </cfRule>
  </conditionalFormatting>
  <conditionalFormatting sqref="J8">
    <cfRule type="expression" dxfId="223" priority="276">
      <formula>#REF!=0</formula>
    </cfRule>
  </conditionalFormatting>
  <conditionalFormatting sqref="J8">
    <cfRule type="expression" dxfId="222" priority="275">
      <formula>#REF!=0</formula>
    </cfRule>
  </conditionalFormatting>
  <conditionalFormatting sqref="J8">
    <cfRule type="expression" dxfId="221" priority="274">
      <formula>#REF!=0</formula>
    </cfRule>
  </conditionalFormatting>
  <conditionalFormatting sqref="J8">
    <cfRule type="expression" dxfId="220" priority="273">
      <formula>#REF!=0</formula>
    </cfRule>
  </conditionalFormatting>
  <conditionalFormatting sqref="J8">
    <cfRule type="expression" dxfId="219" priority="272">
      <formula>#REF!=0</formula>
    </cfRule>
  </conditionalFormatting>
  <conditionalFormatting sqref="J8">
    <cfRule type="expression" dxfId="218" priority="271">
      <formula>#REF!=0</formula>
    </cfRule>
  </conditionalFormatting>
  <conditionalFormatting sqref="E10:F10">
    <cfRule type="expression" dxfId="217" priority="266">
      <formula>#REF!=0</formula>
    </cfRule>
  </conditionalFormatting>
  <conditionalFormatting sqref="G10">
    <cfRule type="expression" dxfId="216" priority="264">
      <formula>#REF!=0</formula>
    </cfRule>
  </conditionalFormatting>
  <conditionalFormatting sqref="E10">
    <cfRule type="expression" dxfId="215" priority="265">
      <formula>#REF!=0</formula>
    </cfRule>
  </conditionalFormatting>
  <conditionalFormatting sqref="J10">
    <cfRule type="expression" dxfId="214" priority="259">
      <formula>#REF!=0</formula>
    </cfRule>
  </conditionalFormatting>
  <conditionalFormatting sqref="J10">
    <cfRule type="expression" dxfId="213" priority="258">
      <formula>#REF!=0</formula>
    </cfRule>
  </conditionalFormatting>
  <conditionalFormatting sqref="J10">
    <cfRule type="expression" dxfId="212" priority="257">
      <formula>#REF!=0</formula>
    </cfRule>
  </conditionalFormatting>
  <conditionalFormatting sqref="J10">
    <cfRule type="expression" dxfId="211" priority="256">
      <formula>#REF!=0</formula>
    </cfRule>
  </conditionalFormatting>
  <conditionalFormatting sqref="M10:S10">
    <cfRule type="expression" dxfId="210" priority="255">
      <formula>#REF!=0</formula>
    </cfRule>
  </conditionalFormatting>
  <conditionalFormatting sqref="M10:S10">
    <cfRule type="expression" dxfId="209" priority="254">
      <formula>#REF!=0</formula>
    </cfRule>
  </conditionalFormatting>
  <conditionalFormatting sqref="M10:S10">
    <cfRule type="expression" dxfId="208" priority="253">
      <formula>#REF!=0</formula>
    </cfRule>
  </conditionalFormatting>
  <conditionalFormatting sqref="M10:S10">
    <cfRule type="expression" dxfId="207" priority="252">
      <formula>#REF!=0</formula>
    </cfRule>
  </conditionalFormatting>
  <conditionalFormatting sqref="L10">
    <cfRule type="expression" dxfId="206" priority="249">
      <formula>#REF!=0</formula>
    </cfRule>
  </conditionalFormatting>
  <conditionalFormatting sqref="L10">
    <cfRule type="expression" dxfId="205" priority="248">
      <formula>#REF!=0</formula>
    </cfRule>
  </conditionalFormatting>
  <conditionalFormatting sqref="L10">
    <cfRule type="expression" dxfId="204" priority="251">
      <formula>#REF!=0</formula>
    </cfRule>
  </conditionalFormatting>
  <conditionalFormatting sqref="L10">
    <cfRule type="expression" dxfId="203" priority="250">
      <formula>#REF!=0</formula>
    </cfRule>
  </conditionalFormatting>
  <conditionalFormatting sqref="K10">
    <cfRule type="expression" dxfId="202" priority="247">
      <formula>#REF!=0</formula>
    </cfRule>
  </conditionalFormatting>
  <conditionalFormatting sqref="K10">
    <cfRule type="expression" dxfId="201" priority="246">
      <formula>#REF!=0</formula>
    </cfRule>
  </conditionalFormatting>
  <conditionalFormatting sqref="K10">
    <cfRule type="expression" dxfId="200" priority="245">
      <formula>#REF!=0</formula>
    </cfRule>
  </conditionalFormatting>
  <conditionalFormatting sqref="K10">
    <cfRule type="expression" dxfId="199" priority="244">
      <formula>#REF!=0</formula>
    </cfRule>
  </conditionalFormatting>
  <conditionalFormatting sqref="C10:D10">
    <cfRule type="expression" dxfId="198" priority="243">
      <formula>#REF!=0</formula>
    </cfRule>
  </conditionalFormatting>
  <conditionalFormatting sqref="C10:D10">
    <cfRule type="expression" dxfId="197" priority="242">
      <formula>#REF!=0</formula>
    </cfRule>
  </conditionalFormatting>
  <conditionalFormatting sqref="C10:D10">
    <cfRule type="expression" dxfId="196" priority="241">
      <formula>#REF!=0</formula>
    </cfRule>
  </conditionalFormatting>
  <conditionalFormatting sqref="C10:D10">
    <cfRule type="expression" dxfId="195" priority="240">
      <formula>#REF!=0</formula>
    </cfRule>
  </conditionalFormatting>
  <conditionalFormatting sqref="G12">
    <cfRule type="expression" dxfId="194" priority="239">
      <formula>#REF!=0</formula>
    </cfRule>
  </conditionalFormatting>
  <conditionalFormatting sqref="E12:F12">
    <cfRule type="expression" dxfId="193" priority="238">
      <formula>#REF!=0</formula>
    </cfRule>
  </conditionalFormatting>
  <conditionalFormatting sqref="E12:F12">
    <cfRule type="expression" dxfId="192" priority="237">
      <formula>#REF!=0</formula>
    </cfRule>
  </conditionalFormatting>
  <conditionalFormatting sqref="E12:F12">
    <cfRule type="expression" dxfId="191" priority="236">
      <formula>#REF!=0</formula>
    </cfRule>
  </conditionalFormatting>
  <conditionalFormatting sqref="E12:F12">
    <cfRule type="expression" dxfId="190" priority="235">
      <formula>#REF!=0</formula>
    </cfRule>
  </conditionalFormatting>
  <conditionalFormatting sqref="O12:S12">
    <cfRule type="expression" dxfId="189" priority="234">
      <formula>#REF!=0</formula>
    </cfRule>
  </conditionalFormatting>
  <conditionalFormatting sqref="P12:R12">
    <cfRule type="expression" dxfId="188" priority="233">
      <formula>#REF!=0</formula>
    </cfRule>
  </conditionalFormatting>
  <conditionalFormatting sqref="P12:R12">
    <cfRule type="expression" dxfId="187" priority="232">
      <formula>#REF!=0</formula>
    </cfRule>
  </conditionalFormatting>
  <conditionalFormatting sqref="P12:R12">
    <cfRule type="expression" dxfId="186" priority="231">
      <formula>#REF!=0</formula>
    </cfRule>
  </conditionalFormatting>
  <conditionalFormatting sqref="O12">
    <cfRule type="expression" dxfId="185" priority="230">
      <formula>#REF!=0</formula>
    </cfRule>
  </conditionalFormatting>
  <conditionalFormatting sqref="O12">
    <cfRule type="expression" dxfId="184" priority="229">
      <formula>#REF!=0</formula>
    </cfRule>
  </conditionalFormatting>
  <conditionalFormatting sqref="O12">
    <cfRule type="expression" dxfId="183" priority="228">
      <formula>#REF!=0</formula>
    </cfRule>
  </conditionalFormatting>
  <conditionalFormatting sqref="O12">
    <cfRule type="expression" dxfId="182" priority="227">
      <formula>#REF!=0</formula>
    </cfRule>
  </conditionalFormatting>
  <conditionalFormatting sqref="O12">
    <cfRule type="expression" dxfId="181" priority="226">
      <formula>#REF!=0</formula>
    </cfRule>
  </conditionalFormatting>
  <conditionalFormatting sqref="N12">
    <cfRule type="expression" dxfId="180" priority="222">
      <formula>#REF!=0</formula>
    </cfRule>
  </conditionalFormatting>
  <conditionalFormatting sqref="N12">
    <cfRule type="expression" dxfId="179" priority="221">
      <formula>#REF!=0</formula>
    </cfRule>
  </conditionalFormatting>
  <conditionalFormatting sqref="N12">
    <cfRule type="expression" dxfId="178" priority="220">
      <formula>#REF!=0</formula>
    </cfRule>
  </conditionalFormatting>
  <conditionalFormatting sqref="N12">
    <cfRule type="expression" dxfId="177" priority="225">
      <formula>#REF!=0</formula>
    </cfRule>
  </conditionalFormatting>
  <conditionalFormatting sqref="N12">
    <cfRule type="expression" dxfId="176" priority="224">
      <formula>#REF!=0</formula>
    </cfRule>
  </conditionalFormatting>
  <conditionalFormatting sqref="N12">
    <cfRule type="expression" dxfId="175" priority="223">
      <formula>#REF!=0</formula>
    </cfRule>
  </conditionalFormatting>
  <conditionalFormatting sqref="M12">
    <cfRule type="expression" dxfId="174" priority="217">
      <formula>#REF!=0</formula>
    </cfRule>
  </conditionalFormatting>
  <conditionalFormatting sqref="M12">
    <cfRule type="expression" dxfId="173" priority="216">
      <formula>#REF!=0</formula>
    </cfRule>
  </conditionalFormatting>
  <conditionalFormatting sqref="M12">
    <cfRule type="expression" dxfId="172" priority="215">
      <formula>#REF!=0</formula>
    </cfRule>
  </conditionalFormatting>
  <conditionalFormatting sqref="M12">
    <cfRule type="expression" dxfId="171" priority="214">
      <formula>#REF!=0</formula>
    </cfRule>
  </conditionalFormatting>
  <conditionalFormatting sqref="M12">
    <cfRule type="expression" dxfId="170" priority="219">
      <formula>#REF!=0</formula>
    </cfRule>
  </conditionalFormatting>
  <conditionalFormatting sqref="M12">
    <cfRule type="expression" dxfId="169" priority="218">
      <formula>#REF!=0</formula>
    </cfRule>
  </conditionalFormatting>
  <conditionalFormatting sqref="L12">
    <cfRule type="expression" dxfId="168" priority="213">
      <formula>#REF!=0</formula>
    </cfRule>
  </conditionalFormatting>
  <conditionalFormatting sqref="L12">
    <cfRule type="expression" dxfId="167" priority="212">
      <formula>#REF!=0</formula>
    </cfRule>
  </conditionalFormatting>
  <conditionalFormatting sqref="L12">
    <cfRule type="expression" dxfId="166" priority="211">
      <formula>#REF!=0</formula>
    </cfRule>
  </conditionalFormatting>
  <conditionalFormatting sqref="L12">
    <cfRule type="expression" dxfId="165" priority="210">
      <formula>#REF!=0</formula>
    </cfRule>
  </conditionalFormatting>
  <conditionalFormatting sqref="L12">
    <cfRule type="expression" dxfId="164" priority="209">
      <formula>#REF!=0</formula>
    </cfRule>
  </conditionalFormatting>
  <conditionalFormatting sqref="L12">
    <cfRule type="expression" dxfId="163" priority="208">
      <formula>#REF!=0</formula>
    </cfRule>
  </conditionalFormatting>
  <conditionalFormatting sqref="K12">
    <cfRule type="expression" dxfId="162" priority="207">
      <formula>#REF!=0</formula>
    </cfRule>
  </conditionalFormatting>
  <conditionalFormatting sqref="K12">
    <cfRule type="expression" dxfId="161" priority="206">
      <formula>#REF!=0</formula>
    </cfRule>
  </conditionalFormatting>
  <conditionalFormatting sqref="K12">
    <cfRule type="expression" dxfId="160" priority="205">
      <formula>#REF!=0</formula>
    </cfRule>
  </conditionalFormatting>
  <conditionalFormatting sqref="K12">
    <cfRule type="expression" dxfId="159" priority="204">
      <formula>#REF!=0</formula>
    </cfRule>
  </conditionalFormatting>
  <conditionalFormatting sqref="K12">
    <cfRule type="expression" dxfId="158" priority="203">
      <formula>#REF!=0</formula>
    </cfRule>
  </conditionalFormatting>
  <conditionalFormatting sqref="K12">
    <cfRule type="expression" dxfId="157" priority="202">
      <formula>#REF!=0</formula>
    </cfRule>
  </conditionalFormatting>
  <conditionalFormatting sqref="J12">
    <cfRule type="expression" dxfId="156" priority="201">
      <formula>#REF!=0</formula>
    </cfRule>
  </conditionalFormatting>
  <conditionalFormatting sqref="J12">
    <cfRule type="expression" dxfId="155" priority="200">
      <formula>#REF!=0</formula>
    </cfRule>
  </conditionalFormatting>
  <conditionalFormatting sqref="J12">
    <cfRule type="expression" dxfId="154" priority="199">
      <formula>#REF!=0</formula>
    </cfRule>
  </conditionalFormatting>
  <conditionalFormatting sqref="J12">
    <cfRule type="expression" dxfId="153" priority="198">
      <formula>#REF!=0</formula>
    </cfRule>
  </conditionalFormatting>
  <conditionalFormatting sqref="J12">
    <cfRule type="expression" dxfId="152" priority="197">
      <formula>#REF!=0</formula>
    </cfRule>
  </conditionalFormatting>
  <conditionalFormatting sqref="J12">
    <cfRule type="expression" dxfId="151" priority="196">
      <formula>#REF!=0</formula>
    </cfRule>
  </conditionalFormatting>
  <conditionalFormatting sqref="C12:D12">
    <cfRule type="expression" dxfId="150" priority="191">
      <formula>#REF!=0</formula>
    </cfRule>
  </conditionalFormatting>
  <conditionalFormatting sqref="C12:D12">
    <cfRule type="expression" dxfId="149" priority="190">
      <formula>#REF!=0</formula>
    </cfRule>
  </conditionalFormatting>
  <conditionalFormatting sqref="G14">
    <cfRule type="expression" dxfId="148" priority="188">
      <formula>#REF!=0</formula>
    </cfRule>
  </conditionalFormatting>
  <conditionalFormatting sqref="E14:F14">
    <cfRule type="expression" dxfId="147" priority="187">
      <formula>#REF!=0</formula>
    </cfRule>
  </conditionalFormatting>
  <conditionalFormatting sqref="E14:F14">
    <cfRule type="expression" dxfId="146" priority="186">
      <formula>#REF!=0</formula>
    </cfRule>
  </conditionalFormatting>
  <conditionalFormatting sqref="E14:F14">
    <cfRule type="expression" dxfId="145" priority="185">
      <formula>#REF!=0</formula>
    </cfRule>
  </conditionalFormatting>
  <conditionalFormatting sqref="E14:F14">
    <cfRule type="expression" dxfId="144" priority="184">
      <formula>#REF!=0</formula>
    </cfRule>
  </conditionalFormatting>
  <conditionalFormatting sqref="O14:S14">
    <cfRule type="expression" dxfId="143" priority="183">
      <formula>#REF!=0</formula>
    </cfRule>
  </conditionalFormatting>
  <conditionalFormatting sqref="P14:R14">
    <cfRule type="expression" dxfId="142" priority="182">
      <formula>#REF!=0</formula>
    </cfRule>
  </conditionalFormatting>
  <conditionalFormatting sqref="P14:R14">
    <cfRule type="expression" dxfId="141" priority="181">
      <formula>#REF!=0</formula>
    </cfRule>
  </conditionalFormatting>
  <conditionalFormatting sqref="P14:R14">
    <cfRule type="expression" dxfId="140" priority="180">
      <formula>#REF!=0</formula>
    </cfRule>
  </conditionalFormatting>
  <conditionalFormatting sqref="O14">
    <cfRule type="expression" dxfId="139" priority="179">
      <formula>#REF!=0</formula>
    </cfRule>
  </conditionalFormatting>
  <conditionalFormatting sqref="O14">
    <cfRule type="expression" dxfId="138" priority="178">
      <formula>#REF!=0</formula>
    </cfRule>
  </conditionalFormatting>
  <conditionalFormatting sqref="O14">
    <cfRule type="expression" dxfId="137" priority="177">
      <formula>#REF!=0</formula>
    </cfRule>
  </conditionalFormatting>
  <conditionalFormatting sqref="O14">
    <cfRule type="expression" dxfId="136" priority="176">
      <formula>#REF!=0</formula>
    </cfRule>
  </conditionalFormatting>
  <conditionalFormatting sqref="O14">
    <cfRule type="expression" dxfId="135" priority="175">
      <formula>#REF!=0</formula>
    </cfRule>
  </conditionalFormatting>
  <conditionalFormatting sqref="N14">
    <cfRule type="expression" dxfId="134" priority="171">
      <formula>#REF!=0</formula>
    </cfRule>
  </conditionalFormatting>
  <conditionalFormatting sqref="N14">
    <cfRule type="expression" dxfId="133" priority="170">
      <formula>#REF!=0</formula>
    </cfRule>
  </conditionalFormatting>
  <conditionalFormatting sqref="N14">
    <cfRule type="expression" dxfId="132" priority="169">
      <formula>#REF!=0</formula>
    </cfRule>
  </conditionalFormatting>
  <conditionalFormatting sqref="N14">
    <cfRule type="expression" dxfId="131" priority="174">
      <formula>#REF!=0</formula>
    </cfRule>
  </conditionalFormatting>
  <conditionalFormatting sqref="N14">
    <cfRule type="expression" dxfId="130" priority="173">
      <formula>#REF!=0</formula>
    </cfRule>
  </conditionalFormatting>
  <conditionalFormatting sqref="N14">
    <cfRule type="expression" dxfId="129" priority="172">
      <formula>#REF!=0</formula>
    </cfRule>
  </conditionalFormatting>
  <conditionalFormatting sqref="M14">
    <cfRule type="expression" dxfId="128" priority="166">
      <formula>#REF!=0</formula>
    </cfRule>
  </conditionalFormatting>
  <conditionalFormatting sqref="M14">
    <cfRule type="expression" dxfId="127" priority="165">
      <formula>#REF!=0</formula>
    </cfRule>
  </conditionalFormatting>
  <conditionalFormatting sqref="M14">
    <cfRule type="expression" dxfId="126" priority="164">
      <formula>#REF!=0</formula>
    </cfRule>
  </conditionalFormatting>
  <conditionalFormatting sqref="M14">
    <cfRule type="expression" dxfId="125" priority="163">
      <formula>#REF!=0</formula>
    </cfRule>
  </conditionalFormatting>
  <conditionalFormatting sqref="M14">
    <cfRule type="expression" dxfId="124" priority="168">
      <formula>#REF!=0</formula>
    </cfRule>
  </conditionalFormatting>
  <conditionalFormatting sqref="M14">
    <cfRule type="expression" dxfId="123" priority="167">
      <formula>#REF!=0</formula>
    </cfRule>
  </conditionalFormatting>
  <conditionalFormatting sqref="L14">
    <cfRule type="expression" dxfId="122" priority="162">
      <formula>#REF!=0</formula>
    </cfRule>
  </conditionalFormatting>
  <conditionalFormatting sqref="L14">
    <cfRule type="expression" dxfId="121" priority="161">
      <formula>#REF!=0</formula>
    </cfRule>
  </conditionalFormatting>
  <conditionalFormatting sqref="L14">
    <cfRule type="expression" dxfId="120" priority="160">
      <formula>#REF!=0</formula>
    </cfRule>
  </conditionalFormatting>
  <conditionalFormatting sqref="L14">
    <cfRule type="expression" dxfId="119" priority="159">
      <formula>#REF!=0</formula>
    </cfRule>
  </conditionalFormatting>
  <conditionalFormatting sqref="L14">
    <cfRule type="expression" dxfId="118" priority="158">
      <formula>#REF!=0</formula>
    </cfRule>
  </conditionalFormatting>
  <conditionalFormatting sqref="L14">
    <cfRule type="expression" dxfId="117" priority="157">
      <formula>#REF!=0</formula>
    </cfRule>
  </conditionalFormatting>
  <conditionalFormatting sqref="K14">
    <cfRule type="expression" dxfId="116" priority="156">
      <formula>#REF!=0</formula>
    </cfRule>
  </conditionalFormatting>
  <conditionalFormatting sqref="K14">
    <cfRule type="expression" dxfId="115" priority="155">
      <formula>#REF!=0</formula>
    </cfRule>
  </conditionalFormatting>
  <conditionalFormatting sqref="K14">
    <cfRule type="expression" dxfId="114" priority="154">
      <formula>#REF!=0</formula>
    </cfRule>
  </conditionalFormatting>
  <conditionalFormatting sqref="K14">
    <cfRule type="expression" dxfId="113" priority="153">
      <formula>#REF!=0</formula>
    </cfRule>
  </conditionalFormatting>
  <conditionalFormatting sqref="K14">
    <cfRule type="expression" dxfId="112" priority="152">
      <formula>#REF!=0</formula>
    </cfRule>
  </conditionalFormatting>
  <conditionalFormatting sqref="K14">
    <cfRule type="expression" dxfId="111" priority="151">
      <formula>#REF!=0</formula>
    </cfRule>
  </conditionalFormatting>
  <conditionalFormatting sqref="J14">
    <cfRule type="expression" dxfId="110" priority="150">
      <formula>#REF!=0</formula>
    </cfRule>
  </conditionalFormatting>
  <conditionalFormatting sqref="J14">
    <cfRule type="expression" dxfId="109" priority="149">
      <formula>#REF!=0</formula>
    </cfRule>
  </conditionalFormatting>
  <conditionalFormatting sqref="J14">
    <cfRule type="expression" dxfId="108" priority="148">
      <formula>#REF!=0</formula>
    </cfRule>
  </conditionalFormatting>
  <conditionalFormatting sqref="J14">
    <cfRule type="expression" dxfId="107" priority="147">
      <formula>#REF!=0</formula>
    </cfRule>
  </conditionalFormatting>
  <conditionalFormatting sqref="J14">
    <cfRule type="expression" dxfId="106" priority="146">
      <formula>#REF!=0</formula>
    </cfRule>
  </conditionalFormatting>
  <conditionalFormatting sqref="J14">
    <cfRule type="expression" dxfId="105" priority="145">
      <formula>#REF!=0</formula>
    </cfRule>
  </conditionalFormatting>
  <conditionalFormatting sqref="C14:D14">
    <cfRule type="expression" dxfId="104" priority="140">
      <formula>#REF!=0</formula>
    </cfRule>
  </conditionalFormatting>
  <conditionalFormatting sqref="C14:D14">
    <cfRule type="expression" dxfId="103" priority="139">
      <formula>#REF!=0</formula>
    </cfRule>
  </conditionalFormatting>
  <conditionalFormatting sqref="C14:D14">
    <cfRule type="expression" dxfId="102" priority="138">
      <formula>#REF!=0</formula>
    </cfRule>
  </conditionalFormatting>
  <conditionalFormatting sqref="H7">
    <cfRule type="expression" dxfId="101" priority="137">
      <formula>#REF!=0</formula>
    </cfRule>
  </conditionalFormatting>
  <conditionalFormatting sqref="H20">
    <cfRule type="expression" dxfId="100" priority="134">
      <formula>#REF!=0</formula>
    </cfRule>
  </conditionalFormatting>
  <conditionalFormatting sqref="H22:H27 H18:H19 H7">
    <cfRule type="expression" dxfId="99" priority="136">
      <formula>#REF!=0</formula>
    </cfRule>
  </conditionalFormatting>
  <conditionalFormatting sqref="H21">
    <cfRule type="expression" dxfId="98" priority="135">
      <formula>#REF!=0</formula>
    </cfRule>
  </conditionalFormatting>
  <conditionalFormatting sqref="H28">
    <cfRule type="expression" dxfId="97" priority="133">
      <formula>#REF!=0</formula>
    </cfRule>
  </conditionalFormatting>
  <conditionalFormatting sqref="H19:H20">
    <cfRule type="expression" dxfId="96" priority="131">
      <formula>#REF!=0</formula>
    </cfRule>
  </conditionalFormatting>
  <conditionalFormatting sqref="H18 H21">
    <cfRule type="expression" dxfId="95" priority="132">
      <formula>#REF!=0</formula>
    </cfRule>
  </conditionalFormatting>
  <conditionalFormatting sqref="H22">
    <cfRule type="expression" dxfId="94" priority="130">
      <formula>#REF!=0</formula>
    </cfRule>
  </conditionalFormatting>
  <conditionalFormatting sqref="H23:H24">
    <cfRule type="expression" dxfId="93" priority="129">
      <formula>#REF!=0</formula>
    </cfRule>
  </conditionalFormatting>
  <conditionalFormatting sqref="H25 H28">
    <cfRule type="expression" dxfId="92" priority="128">
      <formula>#REF!=0</formula>
    </cfRule>
  </conditionalFormatting>
  <conditionalFormatting sqref="H26:H27">
    <cfRule type="expression" dxfId="91" priority="127">
      <formula>#REF!=0</formula>
    </cfRule>
  </conditionalFormatting>
  <conditionalFormatting sqref="I11">
    <cfRule type="expression" dxfId="90" priority="79">
      <formula>#REF!=0</formula>
    </cfRule>
  </conditionalFormatting>
  <conditionalFormatting sqref="I11">
    <cfRule type="expression" dxfId="89" priority="78">
      <formula>#REF!=0</formula>
    </cfRule>
  </conditionalFormatting>
  <conditionalFormatting sqref="I11">
    <cfRule type="expression" dxfId="88" priority="77">
      <formula>#REF!=0</formula>
    </cfRule>
  </conditionalFormatting>
  <conditionalFormatting sqref="I7 I15:I16 I9">
    <cfRule type="expression" dxfId="87" priority="98">
      <formula>#REF!=0</formula>
    </cfRule>
  </conditionalFormatting>
  <conditionalFormatting sqref="I15:I16">
    <cfRule type="expression" dxfId="86" priority="97">
      <formula>#REF!=0</formula>
    </cfRule>
  </conditionalFormatting>
  <conditionalFormatting sqref="I7 I9 I19:I20 I22:I28 I13">
    <cfRule type="expression" dxfId="85" priority="96">
      <formula>#REF!=0</formula>
    </cfRule>
  </conditionalFormatting>
  <conditionalFormatting sqref="I20">
    <cfRule type="expression" dxfId="84" priority="93">
      <formula>#REF!=0</formula>
    </cfRule>
  </conditionalFormatting>
  <conditionalFormatting sqref="I13 I21:I27 I18:I19 I15 I9 I7">
    <cfRule type="expression" dxfId="83" priority="95">
      <formula>#REF!=0</formula>
    </cfRule>
  </conditionalFormatting>
  <conditionalFormatting sqref="I21">
    <cfRule type="expression" dxfId="82" priority="94">
      <formula>#REF!=0</formula>
    </cfRule>
  </conditionalFormatting>
  <conditionalFormatting sqref="I28">
    <cfRule type="expression" dxfId="81" priority="92">
      <formula>#REF!=0</formula>
    </cfRule>
  </conditionalFormatting>
  <conditionalFormatting sqref="I15">
    <cfRule type="expression" dxfId="80" priority="91">
      <formula>#REF!=0</formula>
    </cfRule>
  </conditionalFormatting>
  <conditionalFormatting sqref="I19:I20">
    <cfRule type="expression" dxfId="79" priority="89">
      <formula>#REF!=0</formula>
    </cfRule>
  </conditionalFormatting>
  <conditionalFormatting sqref="I18 I21">
    <cfRule type="expression" dxfId="78" priority="90">
      <formula>#REF!=0</formula>
    </cfRule>
  </conditionalFormatting>
  <conditionalFormatting sqref="I22">
    <cfRule type="expression" dxfId="77" priority="88">
      <formula>#REF!=0</formula>
    </cfRule>
  </conditionalFormatting>
  <conditionalFormatting sqref="I23:I24">
    <cfRule type="expression" dxfId="76" priority="87">
      <formula>#REF!=0</formula>
    </cfRule>
  </conditionalFormatting>
  <conditionalFormatting sqref="I25 I28">
    <cfRule type="expression" dxfId="75" priority="86">
      <formula>#REF!=0</formula>
    </cfRule>
  </conditionalFormatting>
  <conditionalFormatting sqref="I26:I27">
    <cfRule type="expression" dxfId="74" priority="85">
      <formula>#REF!=0</formula>
    </cfRule>
  </conditionalFormatting>
  <conditionalFormatting sqref="I13">
    <cfRule type="expression" dxfId="73" priority="84">
      <formula>#REF!=0</formula>
    </cfRule>
  </conditionalFormatting>
  <conditionalFormatting sqref="I16">
    <cfRule type="expression" dxfId="72" priority="83">
      <formula>#REF!=0</formula>
    </cfRule>
  </conditionalFormatting>
  <conditionalFormatting sqref="I16">
    <cfRule type="expression" dxfId="71" priority="82">
      <formula>#REF!=0</formula>
    </cfRule>
  </conditionalFormatting>
  <conditionalFormatting sqref="I15:I16">
    <cfRule type="expression" dxfId="70" priority="81">
      <formula>#REF!=0</formula>
    </cfRule>
  </conditionalFormatting>
  <conditionalFormatting sqref="I15:I16">
    <cfRule type="expression" dxfId="69" priority="80">
      <formula>#REF!=0</formula>
    </cfRule>
  </conditionalFormatting>
  <conditionalFormatting sqref="I8">
    <cfRule type="expression" dxfId="68" priority="76">
      <formula>#REF!=0</formula>
    </cfRule>
  </conditionalFormatting>
  <conditionalFormatting sqref="I8">
    <cfRule type="expression" dxfId="67" priority="75">
      <formula>#REF!=0</formula>
    </cfRule>
  </conditionalFormatting>
  <conditionalFormatting sqref="I8">
    <cfRule type="expression" dxfId="66" priority="74">
      <formula>#REF!=0</formula>
    </cfRule>
  </conditionalFormatting>
  <conditionalFormatting sqref="I8">
    <cfRule type="expression" dxfId="65" priority="73">
      <formula>#REF!=0</formula>
    </cfRule>
  </conditionalFormatting>
  <conditionalFormatting sqref="I8">
    <cfRule type="expression" dxfId="64" priority="72">
      <formula>#REF!=0</formula>
    </cfRule>
  </conditionalFormatting>
  <conditionalFormatting sqref="I8">
    <cfRule type="expression" dxfId="63" priority="71">
      <formula>#REF!=0</formula>
    </cfRule>
  </conditionalFormatting>
  <conditionalFormatting sqref="I10">
    <cfRule type="expression" dxfId="62" priority="70">
      <formula>#REF!=0</formula>
    </cfRule>
  </conditionalFormatting>
  <conditionalFormatting sqref="I10">
    <cfRule type="expression" dxfId="61" priority="69">
      <formula>#REF!=0</formula>
    </cfRule>
  </conditionalFormatting>
  <conditionalFormatting sqref="I10">
    <cfRule type="expression" dxfId="60" priority="68">
      <formula>#REF!=0</formula>
    </cfRule>
  </conditionalFormatting>
  <conditionalFormatting sqref="I10">
    <cfRule type="expression" dxfId="59" priority="67">
      <formula>#REF!=0</formula>
    </cfRule>
  </conditionalFormatting>
  <conditionalFormatting sqref="I12">
    <cfRule type="expression" dxfId="58" priority="66">
      <formula>#REF!=0</formula>
    </cfRule>
  </conditionalFormatting>
  <conditionalFormatting sqref="I12">
    <cfRule type="expression" dxfId="57" priority="65">
      <formula>#REF!=0</formula>
    </cfRule>
  </conditionalFormatting>
  <conditionalFormatting sqref="I12">
    <cfRule type="expression" dxfId="56" priority="64">
      <formula>#REF!=0</formula>
    </cfRule>
  </conditionalFormatting>
  <conditionalFormatting sqref="I12">
    <cfRule type="expression" dxfId="55" priority="63">
      <formula>#REF!=0</formula>
    </cfRule>
  </conditionalFormatting>
  <conditionalFormatting sqref="I12">
    <cfRule type="expression" dxfId="54" priority="62">
      <formula>#REF!=0</formula>
    </cfRule>
  </conditionalFormatting>
  <conditionalFormatting sqref="I12">
    <cfRule type="expression" dxfId="53" priority="61">
      <formula>#REF!=0</formula>
    </cfRule>
  </conditionalFormatting>
  <conditionalFormatting sqref="I14">
    <cfRule type="expression" dxfId="52" priority="60">
      <formula>#REF!=0</formula>
    </cfRule>
  </conditionalFormatting>
  <conditionalFormatting sqref="I14">
    <cfRule type="expression" dxfId="51" priority="59">
      <formula>#REF!=0</formula>
    </cfRule>
  </conditionalFormatting>
  <conditionalFormatting sqref="I14">
    <cfRule type="expression" dxfId="50" priority="58">
      <formula>#REF!=0</formula>
    </cfRule>
  </conditionalFormatting>
  <conditionalFormatting sqref="I14">
    <cfRule type="expression" dxfId="49" priority="57">
      <formula>#REF!=0</formula>
    </cfRule>
  </conditionalFormatting>
  <conditionalFormatting sqref="I14">
    <cfRule type="expression" dxfId="48" priority="56">
      <formula>#REF!=0</formula>
    </cfRule>
  </conditionalFormatting>
  <conditionalFormatting sqref="I14">
    <cfRule type="expression" dxfId="47" priority="55">
      <formula>#REF!=0</formula>
    </cfRule>
  </conditionalFormatting>
  <conditionalFormatting sqref="B15 B8:B9">
    <cfRule type="expression" dxfId="46" priority="46">
      <formula>#REF!=0</formula>
    </cfRule>
  </conditionalFormatting>
  <conditionalFormatting sqref="B8">
    <cfRule type="expression" dxfId="45" priority="45">
      <formula>#REF!=0</formula>
    </cfRule>
  </conditionalFormatting>
  <conditionalFormatting sqref="B8">
    <cfRule type="expression" dxfId="44" priority="44">
      <formula>#REF!=0</formula>
    </cfRule>
  </conditionalFormatting>
  <conditionalFormatting sqref="B16">
    <cfRule type="expression" dxfId="43" priority="43">
      <formula>#REF!=0</formula>
    </cfRule>
  </conditionalFormatting>
  <conditionalFormatting sqref="B16">
    <cfRule type="expression" dxfId="42" priority="42">
      <formula>#REF!=0</formula>
    </cfRule>
  </conditionalFormatting>
  <conditionalFormatting sqref="B13">
    <cfRule type="expression" dxfId="41" priority="41">
      <formula>#REF!=0</formula>
    </cfRule>
  </conditionalFormatting>
  <conditionalFormatting sqref="B10">
    <cfRule type="expression" dxfId="40" priority="40">
      <formula>#REF!=0</formula>
    </cfRule>
  </conditionalFormatting>
  <conditionalFormatting sqref="B10">
    <cfRule type="expression" dxfId="39" priority="39">
      <formula>#REF!=0</formula>
    </cfRule>
  </conditionalFormatting>
  <conditionalFormatting sqref="B10">
    <cfRule type="expression" dxfId="38" priority="38">
      <formula>#REF!=0</formula>
    </cfRule>
  </conditionalFormatting>
  <conditionalFormatting sqref="B10">
    <cfRule type="expression" dxfId="37" priority="37">
      <formula>#REF!=0</formula>
    </cfRule>
  </conditionalFormatting>
  <conditionalFormatting sqref="B11">
    <cfRule type="expression" dxfId="36" priority="36">
      <formula>#REF!=0</formula>
    </cfRule>
  </conditionalFormatting>
  <conditionalFormatting sqref="B12">
    <cfRule type="expression" dxfId="35" priority="35">
      <formula>#REF!=0</formula>
    </cfRule>
  </conditionalFormatting>
  <conditionalFormatting sqref="B12">
    <cfRule type="expression" dxfId="34" priority="34">
      <formula>#REF!=0</formula>
    </cfRule>
  </conditionalFormatting>
  <conditionalFormatting sqref="B12">
    <cfRule type="expression" dxfId="33" priority="33">
      <formula>#REF!=0</formula>
    </cfRule>
  </conditionalFormatting>
  <conditionalFormatting sqref="B14">
    <cfRule type="expression" dxfId="32" priority="32">
      <formula>#REF!=0</formula>
    </cfRule>
  </conditionalFormatting>
  <conditionalFormatting sqref="B14">
    <cfRule type="expression" dxfId="31" priority="31">
      <formula>#REF!=0</formula>
    </cfRule>
  </conditionalFormatting>
  <conditionalFormatting sqref="B14">
    <cfRule type="expression" dxfId="30" priority="30">
      <formula>#REF!=0</formula>
    </cfRule>
  </conditionalFormatting>
  <conditionalFormatting sqref="H9">
    <cfRule type="expression" dxfId="29" priority="29">
      <formula>#REF!=0</formula>
    </cfRule>
  </conditionalFormatting>
  <conditionalFormatting sqref="H15 H9">
    <cfRule type="expression" dxfId="28" priority="28">
      <formula>#REF!=0</formula>
    </cfRule>
  </conditionalFormatting>
  <conditionalFormatting sqref="H15">
    <cfRule type="expression" dxfId="27" priority="27">
      <formula>#REF!=0</formula>
    </cfRule>
  </conditionalFormatting>
  <conditionalFormatting sqref="H15">
    <cfRule type="expression" dxfId="26" priority="26">
      <formula>#REF!=0</formula>
    </cfRule>
  </conditionalFormatting>
  <conditionalFormatting sqref="H15">
    <cfRule type="expression" dxfId="25" priority="25">
      <formula>#REF!=0</formula>
    </cfRule>
  </conditionalFormatting>
  <conditionalFormatting sqref="H10">
    <cfRule type="expression" dxfId="24" priority="24">
      <formula>#REF!=0</formula>
    </cfRule>
  </conditionalFormatting>
  <conditionalFormatting sqref="H10">
    <cfRule type="expression" dxfId="23" priority="23">
      <formula>#REF!=0</formula>
    </cfRule>
  </conditionalFormatting>
  <conditionalFormatting sqref="H10">
    <cfRule type="expression" dxfId="22" priority="22">
      <formula>#REF!=0</formula>
    </cfRule>
  </conditionalFormatting>
  <conditionalFormatting sqref="H10">
    <cfRule type="expression" dxfId="21" priority="21">
      <formula>#REF!=0</formula>
    </cfRule>
  </conditionalFormatting>
  <conditionalFormatting sqref="H13">
    <cfRule type="expression" dxfId="20" priority="20">
      <formula>#REF!=0</formula>
    </cfRule>
  </conditionalFormatting>
  <conditionalFormatting sqref="H13">
    <cfRule type="expression" dxfId="19" priority="19">
      <formula>#REF!=0</formula>
    </cfRule>
  </conditionalFormatting>
  <conditionalFormatting sqref="H8">
    <cfRule type="expression" dxfId="18" priority="18">
      <formula>#REF!=0</formula>
    </cfRule>
  </conditionalFormatting>
  <conditionalFormatting sqref="H8">
    <cfRule type="expression" dxfId="17" priority="17">
      <formula>#REF!=0</formula>
    </cfRule>
  </conditionalFormatting>
  <conditionalFormatting sqref="H8">
    <cfRule type="expression" dxfId="16" priority="16">
      <formula>#REF!=0</formula>
    </cfRule>
  </conditionalFormatting>
  <conditionalFormatting sqref="H8">
    <cfRule type="expression" dxfId="15" priority="15">
      <formula>#REF!=0</formula>
    </cfRule>
  </conditionalFormatting>
  <conditionalFormatting sqref="H11">
    <cfRule type="expression" dxfId="14" priority="14">
      <formula>#REF!=0</formula>
    </cfRule>
  </conditionalFormatting>
  <conditionalFormatting sqref="H11">
    <cfRule type="expression" dxfId="13" priority="13">
      <formula>#REF!=0</formula>
    </cfRule>
  </conditionalFormatting>
  <conditionalFormatting sqref="H12">
    <cfRule type="expression" dxfId="12" priority="12">
      <formula>#REF!=0</formula>
    </cfRule>
  </conditionalFormatting>
  <conditionalFormatting sqref="H12">
    <cfRule type="expression" dxfId="11" priority="11">
      <formula>#REF!=0</formula>
    </cfRule>
  </conditionalFormatting>
  <conditionalFormatting sqref="H12">
    <cfRule type="expression" dxfId="10" priority="10">
      <formula>#REF!=0</formula>
    </cfRule>
  </conditionalFormatting>
  <conditionalFormatting sqref="H12">
    <cfRule type="expression" dxfId="9" priority="9">
      <formula>#REF!=0</formula>
    </cfRule>
  </conditionalFormatting>
  <conditionalFormatting sqref="H14">
    <cfRule type="expression" dxfId="8" priority="8">
      <formula>#REF!=0</formula>
    </cfRule>
  </conditionalFormatting>
  <conditionalFormatting sqref="H14">
    <cfRule type="expression" dxfId="7" priority="7">
      <formula>#REF!=0</formula>
    </cfRule>
  </conditionalFormatting>
  <conditionalFormatting sqref="H14">
    <cfRule type="expression" dxfId="6" priority="6">
      <formula>#REF!=0</formula>
    </cfRule>
  </conditionalFormatting>
  <conditionalFormatting sqref="H14">
    <cfRule type="expression" dxfId="5" priority="5">
      <formula>#REF!=0</formula>
    </cfRule>
  </conditionalFormatting>
  <conditionalFormatting sqref="H16">
    <cfRule type="expression" dxfId="4" priority="4">
      <formula>#REF!=0</formula>
    </cfRule>
  </conditionalFormatting>
  <conditionalFormatting sqref="H16">
    <cfRule type="expression" dxfId="3" priority="3">
      <formula>#REF!=0</formula>
    </cfRule>
  </conditionalFormatting>
  <conditionalFormatting sqref="H16">
    <cfRule type="expression" dxfId="2" priority="2">
      <formula>#REF!=0</formula>
    </cfRule>
  </conditionalFormatting>
  <conditionalFormatting sqref="H16">
    <cfRule type="expression" dxfId="1" priority="1">
      <formula>#REF!=0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17DC-7B50-46A3-8C68-87E928DDBBE4}">
  <sheetPr>
    <tabColor theme="3"/>
    <outlinePr summaryRight="0"/>
  </sheetPr>
  <dimension ref="A1:AA72"/>
  <sheetViews>
    <sheetView showGridLines="0" zoomScale="80" zoomScaleNormal="80" workbookViewId="0"/>
  </sheetViews>
  <sheetFormatPr defaultColWidth="9.42578125" defaultRowHeight="12.75"/>
  <cols>
    <col min="1" max="1" width="45.5703125" style="171" customWidth="1"/>
    <col min="2" max="8" width="13.140625" style="171" customWidth="1"/>
    <col min="9" max="9" width="13.140625" style="369" customWidth="1"/>
    <col min="10" max="24" width="13.140625" style="171" customWidth="1"/>
    <col min="25" max="16384" width="9.42578125" style="171"/>
  </cols>
  <sheetData>
    <row r="1" spans="1:27" ht="39.75" customHeight="1">
      <c r="A1" s="105" t="s">
        <v>37</v>
      </c>
      <c r="I1" s="171"/>
    </row>
    <row r="2" spans="1:27" ht="39.75" customHeight="1" thickBot="1">
      <c r="A2" s="172" t="s">
        <v>32</v>
      </c>
      <c r="B2" s="172"/>
      <c r="C2" s="172"/>
      <c r="D2" s="172"/>
      <c r="E2" s="172"/>
      <c r="F2" s="172"/>
      <c r="G2" s="172"/>
      <c r="H2" s="172"/>
      <c r="I2" s="172"/>
      <c r="J2" s="172"/>
      <c r="K2" s="172"/>
      <c r="L2" s="172"/>
      <c r="M2" s="172"/>
      <c r="N2" s="172"/>
      <c r="O2" s="172"/>
      <c r="P2" s="172"/>
      <c r="Q2" s="172"/>
      <c r="R2" s="172"/>
      <c r="S2" s="172"/>
      <c r="T2" s="172"/>
      <c r="U2" s="172"/>
      <c r="V2" s="172"/>
      <c r="W2" s="172"/>
      <c r="X2" s="172"/>
      <c r="Y2" s="226"/>
      <c r="Z2" s="226"/>
      <c r="AA2" s="226"/>
    </row>
    <row r="3" spans="1:27">
      <c r="I3" s="171"/>
    </row>
    <row r="4" spans="1:27">
      <c r="A4" s="258"/>
      <c r="B4" s="258"/>
      <c r="C4" s="258" t="s">
        <v>38</v>
      </c>
      <c r="D4" s="259" t="s">
        <v>93</v>
      </c>
      <c r="E4" s="259" t="s">
        <v>321</v>
      </c>
      <c r="F4" s="259" t="s">
        <v>322</v>
      </c>
      <c r="G4" s="259" t="s">
        <v>323</v>
      </c>
      <c r="I4" s="259" t="s">
        <v>595</v>
      </c>
      <c r="J4" s="259" t="s">
        <v>596</v>
      </c>
      <c r="K4" s="259" t="s">
        <v>597</v>
      </c>
      <c r="L4" s="259" t="s">
        <v>598</v>
      </c>
      <c r="M4" s="259" t="s">
        <v>599</v>
      </c>
      <c r="N4" s="259" t="s">
        <v>600</v>
      </c>
      <c r="O4" s="259" t="s">
        <v>601</v>
      </c>
      <c r="P4" s="259" t="s">
        <v>602</v>
      </c>
      <c r="Q4" s="259" t="s">
        <v>603</v>
      </c>
      <c r="R4" s="259" t="s">
        <v>604</v>
      </c>
      <c r="S4" s="259" t="s">
        <v>605</v>
      </c>
      <c r="T4" s="259" t="s">
        <v>606</v>
      </c>
      <c r="U4" s="314" t="s">
        <v>607</v>
      </c>
      <c r="V4" s="314" t="s">
        <v>608</v>
      </c>
      <c r="W4" s="314" t="s">
        <v>609</v>
      </c>
      <c r="X4" s="259" t="s">
        <v>610</v>
      </c>
    </row>
    <row r="5" spans="1:27" ht="14.25">
      <c r="A5" s="312" t="s">
        <v>642</v>
      </c>
      <c r="B5" s="313"/>
      <c r="C5" s="313"/>
      <c r="D5" s="313"/>
      <c r="E5" s="313"/>
      <c r="F5" s="313"/>
      <c r="G5" s="313"/>
      <c r="I5" s="457"/>
      <c r="J5" s="313"/>
      <c r="K5" s="313"/>
      <c r="L5" s="313"/>
      <c r="M5" s="313"/>
      <c r="N5" s="313"/>
      <c r="O5" s="313"/>
      <c r="P5" s="313"/>
      <c r="Q5" s="313"/>
      <c r="R5" s="313"/>
      <c r="S5" s="313"/>
      <c r="T5" s="313"/>
      <c r="U5" s="313"/>
      <c r="V5" s="313"/>
      <c r="W5" s="313"/>
      <c r="X5" s="313"/>
    </row>
    <row r="6" spans="1:27">
      <c r="A6" s="184" t="s">
        <v>643</v>
      </c>
      <c r="B6" s="313" t="s">
        <v>644</v>
      </c>
      <c r="C6" s="296">
        <v>230.2</v>
      </c>
      <c r="D6" s="296">
        <v>90.5</v>
      </c>
      <c r="E6" s="296">
        <v>34.020702137291266</v>
      </c>
      <c r="F6" s="296">
        <v>46.122653443568538</v>
      </c>
      <c r="G6" s="296">
        <v>49.960337668652137</v>
      </c>
      <c r="I6" s="356">
        <v>226.74666666666667</v>
      </c>
      <c r="J6" s="296">
        <v>381.81</v>
      </c>
      <c r="K6" s="296">
        <v>168.11</v>
      </c>
      <c r="L6" s="296">
        <v>140.30000000000001</v>
      </c>
      <c r="M6" s="296">
        <v>149.69999999999999</v>
      </c>
      <c r="N6" s="296">
        <v>100.00786992234173</v>
      </c>
      <c r="O6" s="296">
        <v>57.610627090800477</v>
      </c>
      <c r="P6" s="296">
        <v>53.653347353719198</v>
      </c>
      <c r="Q6" s="296">
        <v>41.553650027463028</v>
      </c>
      <c r="R6" s="296">
        <v>38.171989545997612</v>
      </c>
      <c r="S6" s="296">
        <v>28.82755570489844</v>
      </c>
      <c r="T6" s="296">
        <v>27.529613270806014</v>
      </c>
      <c r="U6" s="296">
        <v>43.543162159317802</v>
      </c>
      <c r="V6" s="296">
        <v>49.032920400238957</v>
      </c>
      <c r="W6" s="296">
        <v>44.094226403823178</v>
      </c>
      <c r="X6" s="296">
        <v>47.820304810894193</v>
      </c>
    </row>
    <row r="7" spans="1:27">
      <c r="A7" s="184" t="s">
        <v>645</v>
      </c>
      <c r="B7" s="313" t="s">
        <v>644</v>
      </c>
      <c r="C7" s="296">
        <v>226.9</v>
      </c>
      <c r="D7" s="296">
        <v>88.8</v>
      </c>
      <c r="E7" s="296">
        <v>34.037291898397889</v>
      </c>
      <c r="F7" s="296">
        <v>46.278085092208464</v>
      </c>
      <c r="G7" s="296">
        <v>49.857462279845294</v>
      </c>
      <c r="I7" s="356">
        <v>226.54333333333338</v>
      </c>
      <c r="J7" s="296">
        <v>374.56666666666666</v>
      </c>
      <c r="K7" s="296">
        <v>163.96</v>
      </c>
      <c r="L7" s="296">
        <v>138.6</v>
      </c>
      <c r="M7" s="296">
        <v>146.4</v>
      </c>
      <c r="N7" s="296">
        <v>99.715544504181594</v>
      </c>
      <c r="O7" s="296">
        <v>56.082550328554341</v>
      </c>
      <c r="P7" s="296">
        <v>52.078176305571589</v>
      </c>
      <c r="Q7" s="296">
        <v>41.239418871576326</v>
      </c>
      <c r="R7" s="296">
        <v>38.373898596176836</v>
      </c>
      <c r="S7" s="296">
        <v>28.903093339307038</v>
      </c>
      <c r="T7" s="296">
        <v>27.632756786531345</v>
      </c>
      <c r="U7" s="296">
        <v>43.877660761107499</v>
      </c>
      <c r="V7" s="296">
        <v>49.093821983273578</v>
      </c>
      <c r="W7" s="296">
        <v>44.14955346475508</v>
      </c>
      <c r="X7" s="296">
        <v>47.991304159697684</v>
      </c>
    </row>
    <row r="8" spans="1:27">
      <c r="A8" s="184" t="s">
        <v>646</v>
      </c>
      <c r="B8" s="313" t="s">
        <v>644</v>
      </c>
      <c r="C8" s="296">
        <v>192.8</v>
      </c>
      <c r="D8" s="296">
        <v>86.7</v>
      </c>
      <c r="E8" s="296">
        <v>33.681383788853161</v>
      </c>
      <c r="F8" s="296">
        <v>45.859063640896032</v>
      </c>
      <c r="G8" s="296">
        <v>47.043466022153837</v>
      </c>
      <c r="I8" s="356">
        <v>218.91</v>
      </c>
      <c r="J8" s="296">
        <v>274.49666666666667</v>
      </c>
      <c r="K8" s="296">
        <v>141.94999999999999</v>
      </c>
      <c r="L8" s="296">
        <v>132.5</v>
      </c>
      <c r="M8" s="296">
        <v>141.69999999999999</v>
      </c>
      <c r="N8" s="296">
        <v>97.736512694145759</v>
      </c>
      <c r="O8" s="296">
        <v>54.567365143369138</v>
      </c>
      <c r="P8" s="296">
        <v>52.081752374439994</v>
      </c>
      <c r="Q8" s="296">
        <v>41.377929442090185</v>
      </c>
      <c r="R8" s="296">
        <v>36.868231033452822</v>
      </c>
      <c r="S8" s="296">
        <v>28.829644713261644</v>
      </c>
      <c r="T8" s="296">
        <v>27.649729966607978</v>
      </c>
      <c r="U8" s="296">
        <v>44.143665920954511</v>
      </c>
      <c r="V8" s="296">
        <v>48.923621714456402</v>
      </c>
      <c r="W8" s="296">
        <v>42.654351553166066</v>
      </c>
      <c r="X8" s="296">
        <v>47.714615375007156</v>
      </c>
    </row>
    <row r="9" spans="1:27">
      <c r="A9" s="184" t="s">
        <v>647</v>
      </c>
      <c r="B9" s="313" t="s">
        <v>644</v>
      </c>
      <c r="C9" s="296">
        <v>154</v>
      </c>
      <c r="D9" s="296">
        <v>72.3</v>
      </c>
      <c r="E9" s="296">
        <v>28.008012638797265</v>
      </c>
      <c r="F9" s="296">
        <v>44.035695070005325</v>
      </c>
      <c r="G9" s="296">
        <v>46.77321456367801</v>
      </c>
      <c r="I9" s="356">
        <v>184.93666666666664</v>
      </c>
      <c r="J9" s="296">
        <v>220.20000000000002</v>
      </c>
      <c r="K9" s="296">
        <v>117.37</v>
      </c>
      <c r="L9" s="296">
        <v>91.41</v>
      </c>
      <c r="M9" s="296">
        <v>114.7</v>
      </c>
      <c r="N9" s="296">
        <v>77.83213346987543</v>
      </c>
      <c r="O9" s="296">
        <v>46.286666666666662</v>
      </c>
      <c r="P9" s="296">
        <v>48.90023716618807</v>
      </c>
      <c r="Q9" s="296">
        <v>32.666964912027801</v>
      </c>
      <c r="R9" s="296">
        <v>32.85933930704897</v>
      </c>
      <c r="S9" s="296">
        <v>22.513921594982065</v>
      </c>
      <c r="T9" s="296">
        <v>23.991824741130216</v>
      </c>
      <c r="U9" s="296">
        <v>43.486501356113628</v>
      </c>
      <c r="V9" s="296">
        <v>47.810429360812442</v>
      </c>
      <c r="W9" s="296">
        <v>37.329287037037034</v>
      </c>
      <c r="X9" s="296">
        <v>47.516562526058209</v>
      </c>
    </row>
    <row r="10" spans="1:27">
      <c r="A10" s="184" t="s">
        <v>648</v>
      </c>
      <c r="B10" s="313" t="s">
        <v>644</v>
      </c>
      <c r="C10" s="296">
        <v>167.6</v>
      </c>
      <c r="D10" s="296">
        <v>86.4</v>
      </c>
      <c r="E10" s="296">
        <v>47.173333333333325</v>
      </c>
      <c r="F10" s="296">
        <v>53.602499999999999</v>
      </c>
      <c r="G10" s="296">
        <v>53.124166666666667</v>
      </c>
      <c r="I10" s="356">
        <v>159.63</v>
      </c>
      <c r="J10" s="296">
        <v>183.23750000000001</v>
      </c>
      <c r="K10" s="296">
        <v>144.87</v>
      </c>
      <c r="L10" s="296">
        <v>134</v>
      </c>
      <c r="M10" s="296">
        <v>132.80000000000001</v>
      </c>
      <c r="N10" s="296">
        <v>89.999807834441981</v>
      </c>
      <c r="O10" s="296">
        <v>68.463333333333324</v>
      </c>
      <c r="P10" s="296">
        <v>59.693333333333328</v>
      </c>
      <c r="Q10" s="296">
        <v>55.49666666666667</v>
      </c>
      <c r="R10" s="296">
        <v>52.52</v>
      </c>
      <c r="S10" s="296">
        <v>40.123333333333335</v>
      </c>
      <c r="T10" s="296">
        <v>40.553333333333335</v>
      </c>
      <c r="U10" s="296">
        <v>48.886666666666663</v>
      </c>
      <c r="V10" s="296">
        <v>58.013333333333328</v>
      </c>
      <c r="W10" s="296">
        <v>56.54</v>
      </c>
      <c r="X10" s="296">
        <v>50.97</v>
      </c>
    </row>
    <row r="11" spans="1:27" ht="14.25">
      <c r="A11" s="312" t="s">
        <v>649</v>
      </c>
      <c r="B11" s="313" t="s">
        <v>644</v>
      </c>
      <c r="C11" s="296">
        <v>131.80000000000001</v>
      </c>
      <c r="D11" s="296">
        <v>28.501999999999995</v>
      </c>
      <c r="E11" s="296">
        <v>9.5194166666666664</v>
      </c>
      <c r="F11" s="296">
        <v>15.430499999999997</v>
      </c>
      <c r="G11" s="296">
        <v>21.890416666666667</v>
      </c>
      <c r="I11" s="356">
        <v>154.30266666666668</v>
      </c>
      <c r="J11" s="296">
        <v>169.9</v>
      </c>
      <c r="K11" s="296">
        <v>107.602</v>
      </c>
      <c r="L11" s="296">
        <v>93.8</v>
      </c>
      <c r="M11" s="296">
        <v>38.6</v>
      </c>
      <c r="N11" s="296">
        <v>36.5</v>
      </c>
      <c r="O11" s="296">
        <v>21.190333333333331</v>
      </c>
      <c r="P11" s="296">
        <v>18.100000000000001</v>
      </c>
      <c r="Q11" s="296">
        <v>13.139000000000001</v>
      </c>
      <c r="R11" s="296">
        <v>6.2119999999999997</v>
      </c>
      <c r="S11" s="296">
        <v>6.7839999999999998</v>
      </c>
      <c r="T11" s="296">
        <v>11.942666666666668</v>
      </c>
      <c r="U11" s="296">
        <v>14.576000000000001</v>
      </c>
      <c r="V11" s="296">
        <v>10.880666666666665</v>
      </c>
      <c r="W11" s="296">
        <v>14.962666666666665</v>
      </c>
      <c r="X11" s="296">
        <v>21.302666666666667</v>
      </c>
    </row>
    <row r="12" spans="1:27">
      <c r="A12" s="312" t="s">
        <v>650</v>
      </c>
      <c r="B12" s="313"/>
      <c r="C12" s="404"/>
      <c r="D12" s="344"/>
      <c r="E12" s="296"/>
      <c r="F12" s="296"/>
      <c r="G12" s="296"/>
      <c r="I12" s="356"/>
      <c r="J12" s="296"/>
      <c r="K12" s="296"/>
      <c r="L12" s="296"/>
      <c r="M12" s="296"/>
      <c r="N12" s="296"/>
      <c r="O12" s="296"/>
      <c r="P12" s="296"/>
      <c r="Q12" s="296"/>
      <c r="R12" s="296"/>
      <c r="S12" s="296"/>
      <c r="T12" s="296"/>
      <c r="U12" s="296"/>
      <c r="V12" s="296"/>
      <c r="W12" s="296"/>
      <c r="X12" s="296"/>
    </row>
    <row r="13" spans="1:27">
      <c r="A13" s="184" t="s">
        <v>651</v>
      </c>
      <c r="B13" s="313" t="s">
        <v>652</v>
      </c>
      <c r="C13" s="326">
        <v>34.06</v>
      </c>
      <c r="D13" s="326">
        <v>32.6</v>
      </c>
      <c r="E13" s="326">
        <v>29.9</v>
      </c>
      <c r="F13" s="296"/>
      <c r="G13" s="296"/>
      <c r="I13" s="356">
        <v>36.06</v>
      </c>
      <c r="J13" s="296">
        <v>34.409999999999997</v>
      </c>
      <c r="K13" s="296">
        <v>33.380000000000003</v>
      </c>
      <c r="L13" s="296">
        <v>33</v>
      </c>
      <c r="M13" s="296"/>
      <c r="N13" s="296"/>
      <c r="O13" s="296"/>
      <c r="P13" s="296"/>
      <c r="Q13" s="296"/>
      <c r="R13" s="296"/>
      <c r="S13" s="296"/>
      <c r="T13" s="296"/>
      <c r="U13" s="296"/>
      <c r="V13" s="296"/>
      <c r="W13" s="296"/>
      <c r="X13" s="296"/>
    </row>
    <row r="14" spans="1:27">
      <c r="A14" s="184" t="s">
        <v>653</v>
      </c>
      <c r="B14" s="313" t="s">
        <v>652</v>
      </c>
      <c r="C14" s="326">
        <v>47.87</v>
      </c>
      <c r="D14" s="326">
        <v>41.7</v>
      </c>
      <c r="E14" s="326">
        <v>40.9</v>
      </c>
      <c r="F14" s="296"/>
      <c r="G14" s="296"/>
      <c r="I14" s="356">
        <v>48.56</v>
      </c>
      <c r="J14" s="296">
        <v>48.63</v>
      </c>
      <c r="K14" s="296">
        <v>48.78</v>
      </c>
      <c r="L14" s="296">
        <v>45.5</v>
      </c>
      <c r="M14" s="296"/>
      <c r="N14" s="296"/>
      <c r="O14" s="296"/>
      <c r="P14" s="296"/>
      <c r="Q14" s="296"/>
      <c r="R14" s="296"/>
      <c r="S14" s="296"/>
      <c r="T14" s="296"/>
      <c r="U14" s="296"/>
      <c r="V14" s="296"/>
      <c r="W14" s="296"/>
      <c r="X14" s="296"/>
    </row>
    <row r="15" spans="1:27" ht="14.25">
      <c r="A15" s="312" t="s">
        <v>654</v>
      </c>
      <c r="B15" s="313"/>
      <c r="C15" s="404"/>
      <c r="D15" s="329"/>
      <c r="E15" s="296"/>
      <c r="F15" s="296"/>
      <c r="G15" s="296"/>
      <c r="I15" s="356"/>
      <c r="J15" s="296"/>
      <c r="K15" s="296"/>
      <c r="L15" s="296"/>
      <c r="M15" s="296"/>
      <c r="N15" s="296"/>
      <c r="O15" s="296"/>
      <c r="P15" s="296"/>
      <c r="Q15" s="296"/>
      <c r="R15" s="296"/>
      <c r="S15" s="296"/>
      <c r="T15" s="296"/>
      <c r="U15" s="296"/>
      <c r="V15" s="296"/>
      <c r="W15" s="296"/>
      <c r="X15" s="296"/>
    </row>
    <row r="16" spans="1:27">
      <c r="A16" s="184" t="s">
        <v>655</v>
      </c>
      <c r="B16" s="313" t="s">
        <v>644</v>
      </c>
      <c r="C16" s="326">
        <v>47.782735275413174</v>
      </c>
      <c r="D16" s="326">
        <v>23.3</v>
      </c>
      <c r="E16" s="326">
        <v>21.3</v>
      </c>
      <c r="F16" s="326">
        <v>26.8</v>
      </c>
      <c r="G16" s="326"/>
      <c r="I16" s="356">
        <v>66.293724560183477</v>
      </c>
      <c r="J16" s="326">
        <v>41.06</v>
      </c>
      <c r="K16" s="326">
        <v>36.92</v>
      </c>
      <c r="L16" s="326">
        <v>39.1</v>
      </c>
      <c r="M16" s="326">
        <v>29.635558069872381</v>
      </c>
      <c r="N16" s="326">
        <v>16</v>
      </c>
      <c r="O16" s="326">
        <v>17.3</v>
      </c>
      <c r="P16" s="326">
        <v>23.2</v>
      </c>
      <c r="Q16" s="326">
        <v>23.2</v>
      </c>
      <c r="R16" s="326">
        <v>11.6</v>
      </c>
      <c r="S16" s="326">
        <v>16.899999999999999</v>
      </c>
      <c r="T16" s="326">
        <v>26.9</v>
      </c>
      <c r="U16" s="326">
        <v>27.6</v>
      </c>
      <c r="V16" s="326">
        <v>15.5</v>
      </c>
      <c r="W16" s="326">
        <v>22.7</v>
      </c>
      <c r="X16" s="326">
        <v>34.799999999999997</v>
      </c>
    </row>
    <row r="17" spans="1:24">
      <c r="A17" s="184" t="s">
        <v>656</v>
      </c>
      <c r="B17" s="313" t="s">
        <v>644</v>
      </c>
      <c r="C17" s="326">
        <v>39.147285618761494</v>
      </c>
      <c r="D17" s="326">
        <v>16.5</v>
      </c>
      <c r="E17" s="326">
        <v>16.2</v>
      </c>
      <c r="F17" s="326">
        <v>25.3</v>
      </c>
      <c r="G17" s="326"/>
      <c r="I17" s="356">
        <v>54.642770695150872</v>
      </c>
      <c r="J17" s="326">
        <v>16.86</v>
      </c>
      <c r="K17" s="326">
        <v>26.69</v>
      </c>
      <c r="L17" s="326">
        <v>36.700000000000003</v>
      </c>
      <c r="M17" s="326">
        <v>22.91954785328323</v>
      </c>
      <c r="N17" s="326">
        <v>9.9</v>
      </c>
      <c r="O17" s="326">
        <v>11.4</v>
      </c>
      <c r="P17" s="326">
        <v>16</v>
      </c>
      <c r="Q17" s="326">
        <v>11.5</v>
      </c>
      <c r="R17" s="326">
        <v>6.4</v>
      </c>
      <c r="S17" s="326">
        <v>7.8</v>
      </c>
      <c r="T17" s="326">
        <v>25.9</v>
      </c>
      <c r="U17" s="326">
        <v>22.7</v>
      </c>
      <c r="V17" s="326">
        <v>16.600000000000001</v>
      </c>
      <c r="W17" s="326">
        <v>15.3</v>
      </c>
      <c r="X17" s="326">
        <v>32.5</v>
      </c>
    </row>
    <row r="18" spans="1:24" ht="14.25">
      <c r="A18" s="312" t="s">
        <v>657</v>
      </c>
      <c r="B18" s="313" t="s">
        <v>644</v>
      </c>
      <c r="C18" s="467" t="s">
        <v>658</v>
      </c>
      <c r="D18" s="326">
        <v>13.73678172417374</v>
      </c>
      <c r="E18" s="326">
        <v>9.9</v>
      </c>
      <c r="F18" s="326">
        <v>12.56</v>
      </c>
      <c r="G18" s="326">
        <v>15.2</v>
      </c>
      <c r="I18" s="356"/>
      <c r="J18" s="326" t="s">
        <v>659</v>
      </c>
      <c r="K18" s="326">
        <v>23.2</v>
      </c>
      <c r="L18" s="326">
        <v>24.2</v>
      </c>
      <c r="M18" s="326">
        <v>19.900000000000002</v>
      </c>
      <c r="N18" s="326">
        <v>13.1</v>
      </c>
      <c r="O18" s="326">
        <v>10.9</v>
      </c>
      <c r="P18" s="326">
        <v>11.1</v>
      </c>
      <c r="Q18" s="326">
        <v>9.6999999999999993</v>
      </c>
      <c r="R18" s="326">
        <v>9</v>
      </c>
      <c r="S18" s="326">
        <v>9.1</v>
      </c>
      <c r="T18" s="326">
        <v>11.8</v>
      </c>
      <c r="U18" s="326">
        <v>12.2</v>
      </c>
      <c r="V18" s="326">
        <v>10.4</v>
      </c>
      <c r="W18" s="326">
        <v>10.9</v>
      </c>
      <c r="X18" s="326">
        <v>16.7</v>
      </c>
    </row>
    <row r="19" spans="1:24">
      <c r="A19" s="243" t="s">
        <v>660</v>
      </c>
      <c r="I19" s="171"/>
    </row>
    <row r="20" spans="1:24">
      <c r="A20" s="243" t="s">
        <v>661</v>
      </c>
      <c r="I20" s="171"/>
    </row>
    <row r="21" spans="1:24">
      <c r="A21" s="243" t="s">
        <v>662</v>
      </c>
      <c r="I21" s="171"/>
    </row>
    <row r="22" spans="1:24">
      <c r="A22" s="466" t="s">
        <v>663</v>
      </c>
      <c r="I22" s="171"/>
    </row>
    <row r="23" spans="1:24">
      <c r="A23" s="466" t="s">
        <v>664</v>
      </c>
      <c r="C23" s="458"/>
      <c r="D23" s="458"/>
      <c r="E23" s="458"/>
      <c r="F23" s="458"/>
      <c r="G23" s="458"/>
      <c r="I23" s="171"/>
    </row>
    <row r="24" spans="1:24">
      <c r="C24" s="458"/>
      <c r="D24" s="458"/>
      <c r="E24" s="458"/>
      <c r="F24" s="458"/>
      <c r="G24" s="458"/>
      <c r="H24" s="330"/>
      <c r="I24" s="330"/>
      <c r="J24" s="330"/>
      <c r="K24" s="330"/>
      <c r="L24" s="330"/>
      <c r="M24" s="330"/>
      <c r="N24" s="330"/>
      <c r="O24" s="330"/>
      <c r="P24" s="330"/>
      <c r="Q24" s="330"/>
      <c r="R24" s="330"/>
      <c r="S24" s="330"/>
      <c r="T24" s="330"/>
      <c r="U24" s="330"/>
      <c r="V24" s="330"/>
      <c r="W24" s="330"/>
      <c r="X24" s="330"/>
    </row>
    <row r="25" spans="1:24">
      <c r="C25" s="458"/>
      <c r="D25" s="458"/>
      <c r="E25" s="458"/>
      <c r="F25" s="458"/>
      <c r="G25" s="458"/>
      <c r="H25" s="330"/>
      <c r="I25" s="330"/>
      <c r="J25" s="330"/>
      <c r="K25" s="330"/>
      <c r="L25" s="330"/>
      <c r="M25" s="330"/>
      <c r="N25" s="330"/>
      <c r="O25" s="330"/>
      <c r="P25" s="330"/>
      <c r="Q25" s="330"/>
      <c r="R25" s="330"/>
      <c r="S25" s="330"/>
      <c r="T25" s="330"/>
      <c r="U25" s="330"/>
      <c r="V25" s="330"/>
      <c r="W25" s="330"/>
      <c r="X25" s="330"/>
    </row>
    <row r="26" spans="1:24">
      <c r="C26" s="458"/>
      <c r="D26" s="458"/>
      <c r="E26" s="458"/>
      <c r="F26" s="458"/>
      <c r="G26" s="458"/>
      <c r="H26" s="330"/>
      <c r="I26" s="330"/>
      <c r="J26" s="330"/>
      <c r="K26" s="330"/>
      <c r="L26" s="330"/>
      <c r="M26" s="330"/>
      <c r="N26" s="330"/>
      <c r="O26" s="330"/>
      <c r="P26" s="330"/>
      <c r="Q26" s="330"/>
      <c r="R26" s="330"/>
      <c r="S26" s="330"/>
      <c r="T26" s="330"/>
      <c r="U26" s="330"/>
      <c r="V26" s="330"/>
      <c r="W26" s="330"/>
      <c r="X26" s="330"/>
    </row>
    <row r="27" spans="1:24">
      <c r="C27" s="458"/>
      <c r="D27" s="458"/>
      <c r="E27" s="458"/>
      <c r="F27" s="458"/>
      <c r="G27" s="458"/>
      <c r="H27" s="330"/>
      <c r="I27" s="330"/>
      <c r="J27" s="330"/>
      <c r="K27" s="330"/>
      <c r="L27" s="330"/>
      <c r="M27" s="330"/>
      <c r="N27" s="330"/>
      <c r="O27" s="330"/>
      <c r="P27" s="330"/>
      <c r="Q27" s="330"/>
      <c r="R27" s="330"/>
      <c r="S27" s="330"/>
      <c r="T27" s="330"/>
      <c r="U27" s="330"/>
      <c r="V27" s="330"/>
      <c r="W27" s="330"/>
      <c r="X27" s="330"/>
    </row>
    <row r="28" spans="1:24">
      <c r="C28" s="458"/>
      <c r="D28" s="458"/>
      <c r="E28" s="458"/>
      <c r="F28" s="458"/>
      <c r="G28" s="458"/>
      <c r="H28" s="330"/>
      <c r="I28" s="330"/>
      <c r="J28" s="330"/>
      <c r="K28" s="330"/>
      <c r="L28" s="330"/>
      <c r="M28" s="330"/>
      <c r="N28" s="330"/>
      <c r="O28" s="330"/>
      <c r="P28" s="330"/>
      <c r="Q28" s="330"/>
      <c r="R28" s="330"/>
      <c r="S28" s="330"/>
      <c r="T28" s="330"/>
      <c r="U28" s="330"/>
      <c r="V28" s="330"/>
      <c r="W28" s="330"/>
      <c r="X28" s="330"/>
    </row>
    <row r="29" spans="1:24">
      <c r="C29" s="458"/>
      <c r="D29" s="458"/>
      <c r="E29" s="458"/>
      <c r="F29" s="458"/>
      <c r="G29" s="458"/>
      <c r="H29" s="330"/>
      <c r="I29" s="330"/>
      <c r="J29" s="330"/>
      <c r="K29" s="330"/>
      <c r="L29" s="330"/>
      <c r="M29" s="330"/>
      <c r="N29" s="330"/>
      <c r="O29" s="330"/>
      <c r="P29" s="330"/>
      <c r="Q29" s="330"/>
      <c r="R29" s="330"/>
      <c r="S29" s="330"/>
      <c r="T29" s="330"/>
      <c r="U29" s="330"/>
      <c r="V29" s="330"/>
      <c r="W29" s="330"/>
      <c r="X29" s="330"/>
    </row>
    <row r="30" spans="1:24">
      <c r="C30" s="458"/>
      <c r="D30" s="458"/>
      <c r="E30" s="458"/>
      <c r="F30" s="458"/>
      <c r="G30" s="458"/>
      <c r="H30" s="330"/>
      <c r="I30" s="330"/>
      <c r="J30" s="330"/>
      <c r="K30" s="330"/>
      <c r="L30" s="330"/>
      <c r="M30" s="330"/>
      <c r="N30" s="330"/>
      <c r="O30" s="330"/>
      <c r="P30" s="330"/>
      <c r="Q30" s="330"/>
      <c r="R30" s="330"/>
      <c r="S30" s="330"/>
      <c r="T30" s="330"/>
      <c r="U30" s="330"/>
      <c r="V30" s="330"/>
      <c r="W30" s="330"/>
      <c r="X30" s="330"/>
    </row>
    <row r="31" spans="1:24">
      <c r="C31" s="458"/>
      <c r="D31" s="458"/>
      <c r="E31" s="458"/>
      <c r="F31" s="458"/>
      <c r="G31" s="458"/>
      <c r="H31" s="330"/>
      <c r="I31" s="330"/>
      <c r="J31" s="330"/>
      <c r="K31" s="330"/>
      <c r="L31" s="330"/>
      <c r="M31" s="330"/>
      <c r="N31" s="330"/>
      <c r="O31" s="330"/>
      <c r="P31" s="330"/>
      <c r="Q31" s="330"/>
      <c r="R31" s="330"/>
      <c r="S31" s="330"/>
      <c r="T31" s="330"/>
      <c r="U31" s="330"/>
      <c r="V31" s="330"/>
      <c r="W31" s="330"/>
      <c r="X31" s="330"/>
    </row>
    <row r="32" spans="1:24">
      <c r="C32" s="458"/>
      <c r="D32" s="458"/>
      <c r="E32" s="458"/>
      <c r="F32" s="458"/>
      <c r="G32" s="458"/>
      <c r="H32" s="330"/>
      <c r="I32" s="330"/>
      <c r="J32" s="330"/>
      <c r="K32" s="330"/>
      <c r="L32" s="330"/>
      <c r="M32" s="330"/>
      <c r="N32" s="330"/>
      <c r="O32" s="330"/>
      <c r="P32" s="330"/>
      <c r="Q32" s="330"/>
      <c r="R32" s="330"/>
      <c r="S32" s="330"/>
      <c r="T32" s="330"/>
      <c r="U32" s="330"/>
      <c r="V32" s="330"/>
      <c r="W32" s="330"/>
      <c r="X32" s="330"/>
    </row>
    <row r="33" spans="3:24">
      <c r="C33" s="458"/>
      <c r="D33" s="458"/>
      <c r="E33" s="458"/>
      <c r="F33" s="458"/>
      <c r="G33" s="458"/>
      <c r="H33" s="330"/>
      <c r="I33" s="330"/>
      <c r="J33" s="330"/>
      <c r="K33" s="330"/>
      <c r="L33" s="330"/>
      <c r="M33" s="330"/>
      <c r="N33" s="330"/>
      <c r="O33" s="330"/>
      <c r="P33" s="330"/>
      <c r="Q33" s="330"/>
      <c r="R33" s="330"/>
      <c r="S33" s="330"/>
      <c r="T33" s="330"/>
      <c r="U33" s="330"/>
      <c r="V33" s="330"/>
      <c r="W33" s="330"/>
      <c r="X33" s="330"/>
    </row>
    <row r="34" spans="3:24">
      <c r="C34" s="458"/>
      <c r="D34" s="458"/>
      <c r="E34" s="458"/>
      <c r="F34" s="458"/>
      <c r="G34" s="458"/>
      <c r="H34" s="330"/>
      <c r="I34" s="330"/>
      <c r="J34" s="330"/>
      <c r="K34" s="330"/>
      <c r="L34" s="330"/>
      <c r="M34" s="330"/>
      <c r="N34" s="330"/>
      <c r="O34" s="330"/>
      <c r="P34" s="330"/>
      <c r="Q34" s="330"/>
      <c r="R34" s="330"/>
      <c r="S34" s="330"/>
      <c r="T34" s="330"/>
      <c r="U34" s="330"/>
      <c r="V34" s="330"/>
      <c r="W34" s="330"/>
      <c r="X34" s="330"/>
    </row>
    <row r="35" spans="3:24">
      <c r="C35" s="458"/>
      <c r="D35" s="458"/>
      <c r="E35" s="458"/>
      <c r="F35" s="458"/>
      <c r="G35" s="458"/>
      <c r="H35" s="330"/>
      <c r="I35" s="330"/>
      <c r="J35" s="330"/>
      <c r="K35" s="330"/>
      <c r="L35" s="330"/>
      <c r="M35" s="330"/>
      <c r="N35" s="330"/>
      <c r="O35" s="330"/>
      <c r="P35" s="330"/>
      <c r="Q35" s="330"/>
      <c r="R35" s="330"/>
      <c r="S35" s="330"/>
      <c r="T35" s="330"/>
      <c r="U35" s="330"/>
      <c r="V35" s="330"/>
      <c r="W35" s="330"/>
      <c r="X35" s="330"/>
    </row>
    <row r="36" spans="3:24">
      <c r="C36" s="458"/>
      <c r="D36" s="458"/>
      <c r="E36" s="458"/>
      <c r="F36" s="458"/>
      <c r="G36" s="458"/>
      <c r="H36" s="330"/>
      <c r="I36" s="330"/>
      <c r="J36" s="330"/>
      <c r="K36" s="330"/>
      <c r="L36" s="330"/>
      <c r="M36" s="330"/>
      <c r="N36" s="330"/>
      <c r="O36" s="330"/>
      <c r="P36" s="330"/>
      <c r="Q36" s="330"/>
      <c r="R36" s="330"/>
      <c r="S36" s="330"/>
      <c r="T36" s="330"/>
      <c r="U36" s="330"/>
      <c r="V36" s="330"/>
      <c r="W36" s="330"/>
      <c r="X36" s="330"/>
    </row>
    <row r="37" spans="3:24">
      <c r="C37" s="458"/>
      <c r="D37" s="458"/>
      <c r="E37" s="458"/>
      <c r="F37" s="458"/>
      <c r="G37" s="458"/>
      <c r="H37" s="330"/>
      <c r="I37" s="330"/>
      <c r="J37" s="330"/>
      <c r="K37" s="330"/>
      <c r="L37" s="330"/>
      <c r="M37" s="330"/>
      <c r="N37" s="330"/>
      <c r="O37" s="330"/>
      <c r="P37" s="330"/>
      <c r="Q37" s="330"/>
      <c r="R37" s="330"/>
      <c r="S37" s="330"/>
      <c r="T37" s="330"/>
      <c r="U37" s="330"/>
      <c r="V37" s="330"/>
      <c r="W37" s="330"/>
      <c r="X37" s="330"/>
    </row>
    <row r="38" spans="3:24">
      <c r="H38" s="330"/>
      <c r="I38" s="330"/>
      <c r="J38" s="330"/>
      <c r="K38" s="330"/>
      <c r="L38" s="330"/>
      <c r="M38" s="330"/>
      <c r="N38" s="330"/>
      <c r="O38" s="330"/>
      <c r="P38" s="330"/>
      <c r="Q38" s="330"/>
      <c r="R38" s="330"/>
      <c r="S38" s="330"/>
      <c r="T38" s="330"/>
      <c r="U38" s="330"/>
      <c r="V38" s="330"/>
      <c r="W38" s="330"/>
      <c r="X38" s="330"/>
    </row>
    <row r="39" spans="3:24">
      <c r="H39" s="330"/>
      <c r="I39" s="330"/>
      <c r="J39" s="330"/>
      <c r="K39" s="330"/>
      <c r="L39" s="330"/>
      <c r="M39" s="330"/>
      <c r="N39" s="330"/>
      <c r="O39" s="330"/>
      <c r="P39" s="330"/>
      <c r="Q39" s="330"/>
      <c r="R39" s="330"/>
      <c r="S39" s="330"/>
      <c r="T39" s="330"/>
      <c r="U39" s="330"/>
      <c r="V39" s="330"/>
      <c r="W39" s="330"/>
      <c r="X39" s="330"/>
    </row>
    <row r="40" spans="3:24">
      <c r="H40" s="330"/>
      <c r="I40" s="330"/>
      <c r="J40" s="330"/>
      <c r="K40" s="330"/>
      <c r="L40" s="330"/>
      <c r="M40" s="330"/>
      <c r="N40" s="330"/>
      <c r="O40" s="330"/>
      <c r="P40" s="330"/>
      <c r="Q40" s="330"/>
      <c r="R40" s="330"/>
      <c r="S40" s="330"/>
      <c r="T40" s="330"/>
      <c r="U40" s="330"/>
      <c r="V40" s="330"/>
      <c r="W40" s="330"/>
      <c r="X40" s="330"/>
    </row>
    <row r="41" spans="3:24">
      <c r="H41" s="330"/>
      <c r="I41" s="330"/>
      <c r="J41" s="330"/>
      <c r="K41" s="330"/>
      <c r="L41" s="330"/>
      <c r="M41" s="330"/>
      <c r="N41" s="330"/>
      <c r="O41" s="330"/>
      <c r="P41" s="330"/>
      <c r="Q41" s="330"/>
      <c r="R41" s="330"/>
      <c r="S41" s="330"/>
      <c r="T41" s="330"/>
      <c r="U41" s="330"/>
      <c r="V41" s="330"/>
      <c r="W41" s="330"/>
      <c r="X41" s="330"/>
    </row>
    <row r="42" spans="3:24">
      <c r="H42" s="330"/>
      <c r="I42" s="330"/>
      <c r="J42" s="330"/>
      <c r="K42" s="330"/>
      <c r="L42" s="330"/>
      <c r="M42" s="330"/>
      <c r="N42" s="330"/>
      <c r="O42" s="330"/>
      <c r="P42" s="330"/>
      <c r="Q42" s="330"/>
      <c r="R42" s="330"/>
      <c r="S42" s="330"/>
      <c r="T42" s="330"/>
      <c r="U42" s="330"/>
      <c r="V42" s="330"/>
      <c r="W42" s="330"/>
      <c r="X42" s="330"/>
    </row>
    <row r="43" spans="3:24">
      <c r="H43" s="330"/>
      <c r="I43" s="330"/>
      <c r="J43" s="330"/>
      <c r="K43" s="330"/>
      <c r="L43" s="330"/>
      <c r="M43" s="330"/>
      <c r="N43" s="330"/>
      <c r="O43" s="330"/>
      <c r="P43" s="330"/>
      <c r="Q43" s="330"/>
      <c r="R43" s="330"/>
      <c r="S43" s="330"/>
      <c r="T43" s="330"/>
      <c r="U43" s="330"/>
      <c r="V43" s="330"/>
      <c r="W43" s="330"/>
      <c r="X43" s="330"/>
    </row>
    <row r="44" spans="3:24">
      <c r="H44" s="330"/>
      <c r="I44" s="330"/>
      <c r="J44" s="330"/>
      <c r="K44" s="330"/>
      <c r="L44" s="330"/>
      <c r="M44" s="330"/>
      <c r="N44" s="330"/>
      <c r="O44" s="330"/>
      <c r="P44" s="330"/>
      <c r="Q44" s="330"/>
      <c r="R44" s="330"/>
      <c r="S44" s="330"/>
      <c r="T44" s="330"/>
      <c r="U44" s="330"/>
      <c r="V44" s="330"/>
      <c r="W44" s="330"/>
      <c r="X44" s="330"/>
    </row>
    <row r="45" spans="3:24">
      <c r="H45" s="330"/>
      <c r="I45" s="330"/>
      <c r="J45" s="330"/>
      <c r="K45" s="330"/>
      <c r="L45" s="330"/>
      <c r="M45" s="330"/>
      <c r="N45" s="330"/>
      <c r="O45" s="330"/>
      <c r="P45" s="330"/>
      <c r="Q45" s="330"/>
      <c r="R45" s="330"/>
      <c r="S45" s="330"/>
      <c r="T45" s="330"/>
      <c r="U45" s="330"/>
      <c r="V45" s="330"/>
      <c r="W45" s="330"/>
      <c r="X45" s="330"/>
    </row>
    <row r="46" spans="3:24">
      <c r="H46" s="330"/>
      <c r="I46" s="330"/>
      <c r="J46" s="330"/>
      <c r="K46" s="330"/>
      <c r="L46" s="330"/>
      <c r="M46" s="330"/>
      <c r="N46" s="330"/>
      <c r="O46" s="330"/>
      <c r="P46" s="330"/>
      <c r="Q46" s="330"/>
      <c r="R46" s="330"/>
      <c r="S46" s="330"/>
      <c r="T46" s="330"/>
      <c r="U46" s="330"/>
      <c r="V46" s="330"/>
      <c r="W46" s="330"/>
      <c r="X46" s="330"/>
    </row>
    <row r="47" spans="3:24">
      <c r="I47" s="171"/>
    </row>
    <row r="48" spans="3:24">
      <c r="I48" s="330"/>
      <c r="J48" s="330"/>
      <c r="K48" s="330"/>
      <c r="L48" s="330"/>
      <c r="M48" s="330"/>
      <c r="N48" s="330"/>
      <c r="O48" s="330"/>
      <c r="P48" s="330"/>
      <c r="Q48" s="330"/>
      <c r="R48" s="330"/>
      <c r="S48" s="330"/>
      <c r="T48" s="330"/>
      <c r="U48" s="330"/>
      <c r="V48" s="330"/>
      <c r="W48" s="330"/>
      <c r="X48" s="330"/>
    </row>
    <row r="49" spans="9:24">
      <c r="I49" s="330"/>
      <c r="J49" s="330"/>
      <c r="K49" s="330"/>
      <c r="L49" s="330"/>
      <c r="M49" s="330"/>
      <c r="N49" s="330"/>
      <c r="O49" s="330"/>
      <c r="P49" s="330"/>
      <c r="Q49" s="330"/>
      <c r="R49" s="330"/>
      <c r="S49" s="330"/>
      <c r="T49" s="330"/>
      <c r="U49" s="330"/>
      <c r="V49" s="330"/>
      <c r="W49" s="330"/>
      <c r="X49" s="330"/>
    </row>
    <row r="50" spans="9:24">
      <c r="I50" s="330"/>
      <c r="J50" s="330"/>
      <c r="K50" s="330"/>
      <c r="L50" s="330"/>
      <c r="M50" s="330"/>
      <c r="N50" s="330"/>
      <c r="O50" s="330"/>
      <c r="P50" s="330"/>
      <c r="Q50" s="330"/>
      <c r="R50" s="330"/>
      <c r="S50" s="330"/>
      <c r="T50" s="330"/>
      <c r="U50" s="330"/>
      <c r="V50" s="330"/>
      <c r="W50" s="330"/>
      <c r="X50" s="330"/>
    </row>
    <row r="51" spans="9:24">
      <c r="I51" s="330"/>
      <c r="J51" s="330"/>
      <c r="K51" s="330"/>
      <c r="L51" s="330"/>
      <c r="M51" s="330"/>
      <c r="N51" s="330"/>
      <c r="O51" s="330"/>
      <c r="P51" s="330"/>
      <c r="Q51" s="330"/>
      <c r="R51" s="330"/>
      <c r="S51" s="330"/>
      <c r="T51" s="330"/>
      <c r="U51" s="330"/>
      <c r="V51" s="330"/>
      <c r="W51" s="330"/>
      <c r="X51" s="330"/>
    </row>
    <row r="52" spans="9:24">
      <c r="I52" s="330"/>
      <c r="J52" s="330"/>
      <c r="K52" s="330"/>
      <c r="L52" s="330"/>
      <c r="M52" s="330"/>
      <c r="N52" s="330"/>
      <c r="O52" s="330"/>
      <c r="P52" s="330"/>
      <c r="Q52" s="330"/>
      <c r="R52" s="330"/>
      <c r="S52" s="330"/>
      <c r="T52" s="330"/>
      <c r="U52" s="330"/>
      <c r="V52" s="330"/>
      <c r="W52" s="330"/>
      <c r="X52" s="330"/>
    </row>
    <row r="53" spans="9:24">
      <c r="I53" s="330"/>
      <c r="J53" s="330"/>
      <c r="K53" s="330"/>
      <c r="L53" s="330"/>
      <c r="M53" s="330"/>
      <c r="N53" s="330"/>
      <c r="O53" s="330"/>
      <c r="P53" s="330"/>
      <c r="Q53" s="330"/>
      <c r="R53" s="330"/>
      <c r="S53" s="330"/>
      <c r="T53" s="330"/>
      <c r="U53" s="330"/>
      <c r="V53" s="330"/>
      <c r="W53" s="330"/>
      <c r="X53" s="330"/>
    </row>
    <row r="54" spans="9:24">
      <c r="I54" s="171"/>
    </row>
    <row r="55" spans="9:24">
      <c r="I55" s="171"/>
    </row>
    <row r="56" spans="9:24">
      <c r="I56" s="171"/>
    </row>
    <row r="57" spans="9:24">
      <c r="I57" s="171"/>
    </row>
    <row r="58" spans="9:24">
      <c r="I58" s="171"/>
    </row>
    <row r="59" spans="9:24">
      <c r="I59" s="171"/>
    </row>
    <row r="60" spans="9:24">
      <c r="I60" s="171"/>
    </row>
    <row r="61" spans="9:24">
      <c r="I61" s="171"/>
    </row>
    <row r="62" spans="9:24">
      <c r="I62" s="171"/>
    </row>
    <row r="63" spans="9:24">
      <c r="I63" s="171"/>
    </row>
    <row r="64" spans="9:24">
      <c r="I64" s="171"/>
    </row>
    <row r="65" spans="5:9">
      <c r="I65" s="171"/>
    </row>
    <row r="66" spans="5:9">
      <c r="I66" s="171"/>
    </row>
    <row r="67" spans="5:9">
      <c r="I67" s="171"/>
    </row>
    <row r="68" spans="5:9">
      <c r="I68" s="171"/>
    </row>
    <row r="69" spans="5:9">
      <c r="I69" s="171"/>
    </row>
    <row r="70" spans="5:9">
      <c r="I70" s="171"/>
    </row>
    <row r="71" spans="5:9">
      <c r="I71" s="171"/>
    </row>
    <row r="72" spans="5:9">
      <c r="E72" s="46"/>
      <c r="I72" s="171"/>
    </row>
  </sheetData>
  <phoneticPr fontId="79" type="noConversion"/>
  <conditionalFormatting sqref="C38:G48">
    <cfRule type="containsText" dxfId="0" priority="1" operator="containsText" text="FALSE">
      <formula>NOT(ISERROR(SEARCH("FALSE",C38)))</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AF30-DC30-40C2-8A67-1016888975F0}">
  <sheetPr codeName="Sheet14"/>
  <dimension ref="A1:O28"/>
  <sheetViews>
    <sheetView zoomScale="80" zoomScaleNormal="80" workbookViewId="0"/>
  </sheetViews>
  <sheetFormatPr defaultColWidth="9.140625" defaultRowHeight="14.85" customHeight="1"/>
  <cols>
    <col min="1" max="1" width="112" style="3" customWidth="1"/>
    <col min="2" max="2" width="12.5703125" style="3" customWidth="1"/>
    <col min="3" max="16384" width="9.140625" style="3"/>
  </cols>
  <sheetData>
    <row r="1" spans="1:15" s="11" customFormat="1" ht="39.950000000000003" customHeight="1">
      <c r="A1" s="105" t="s">
        <v>37</v>
      </c>
    </row>
    <row r="2" spans="1:15" s="11" customFormat="1" ht="39.950000000000003" customHeight="1" thickBot="1">
      <c r="A2" s="66" t="s">
        <v>33</v>
      </c>
    </row>
    <row r="3" spans="1:15" ht="14.85" customHeight="1">
      <c r="A3" s="880" t="s">
        <v>665</v>
      </c>
    </row>
    <row r="4" spans="1:15" ht="14.85" customHeight="1">
      <c r="A4" s="881"/>
      <c r="C4" s="155"/>
      <c r="D4" s="155"/>
      <c r="E4" s="155"/>
      <c r="F4" s="155"/>
      <c r="G4" s="155"/>
      <c r="H4" s="155"/>
      <c r="I4" s="155"/>
      <c r="J4" s="155"/>
      <c r="K4" s="155"/>
      <c r="L4" s="155"/>
    </row>
    <row r="5" spans="1:15" ht="14.85" customHeight="1">
      <c r="A5" s="881"/>
      <c r="C5" s="155"/>
      <c r="D5" s="155"/>
      <c r="E5" s="155"/>
      <c r="F5" s="155"/>
      <c r="G5" s="155"/>
      <c r="H5" s="155"/>
      <c r="I5" s="155"/>
      <c r="J5" s="155"/>
      <c r="K5" s="155"/>
      <c r="L5" s="155"/>
    </row>
    <row r="6" spans="1:15" ht="14.85" customHeight="1">
      <c r="A6" s="881"/>
      <c r="C6" s="155"/>
      <c r="D6" s="155"/>
      <c r="E6" s="155"/>
      <c r="F6" s="155"/>
      <c r="G6" s="155"/>
      <c r="H6" s="155"/>
      <c r="I6" s="155"/>
      <c r="J6" s="155"/>
      <c r="K6" s="155"/>
      <c r="L6" s="155"/>
    </row>
    <row r="7" spans="1:15" ht="14.85" customHeight="1">
      <c r="A7" s="881"/>
      <c r="C7" s="155"/>
      <c r="D7" s="155"/>
      <c r="E7" s="155"/>
      <c r="F7" s="155"/>
      <c r="G7" s="155"/>
      <c r="H7" s="155"/>
      <c r="I7" s="155"/>
      <c r="J7" s="155"/>
      <c r="K7" s="155"/>
      <c r="L7" s="155"/>
    </row>
    <row r="8" spans="1:15" ht="14.85" customHeight="1">
      <c r="A8" s="881"/>
      <c r="C8" s="155"/>
      <c r="D8" s="155"/>
      <c r="E8" s="155"/>
      <c r="F8" s="155"/>
      <c r="G8" s="155"/>
      <c r="H8" s="155"/>
      <c r="I8" s="155"/>
      <c r="J8" s="155"/>
      <c r="K8" s="155"/>
      <c r="L8" s="155"/>
    </row>
    <row r="9" spans="1:15" ht="14.85" customHeight="1">
      <c r="A9" s="881"/>
      <c r="C9" s="155"/>
      <c r="D9" s="155"/>
      <c r="E9" s="155"/>
      <c r="F9" s="155"/>
      <c r="G9" s="155"/>
      <c r="H9" s="155"/>
      <c r="I9" s="155"/>
      <c r="J9" s="155"/>
      <c r="K9" s="155"/>
      <c r="L9" s="155"/>
    </row>
    <row r="10" spans="1:15" ht="14.85" customHeight="1">
      <c r="A10" s="881"/>
      <c r="C10" s="155"/>
      <c r="D10" s="155"/>
      <c r="E10" s="155"/>
      <c r="F10" s="155"/>
      <c r="G10" s="155"/>
      <c r="H10" s="155"/>
      <c r="I10" s="155"/>
      <c r="J10" s="155"/>
      <c r="K10" s="155"/>
      <c r="L10" s="155"/>
    </row>
    <row r="11" spans="1:15" ht="14.85" customHeight="1">
      <c r="A11" s="36"/>
      <c r="F11" s="155"/>
      <c r="G11" s="155"/>
      <c r="H11" s="155"/>
      <c r="I11" s="155"/>
      <c r="J11" s="155"/>
      <c r="K11" s="155"/>
      <c r="L11" s="155"/>
      <c r="M11" s="155"/>
      <c r="N11" s="155"/>
      <c r="O11" s="155"/>
    </row>
    <row r="12" spans="1:15" ht="14.85" customHeight="1">
      <c r="A12" s="36"/>
      <c r="F12" s="155"/>
      <c r="G12" s="155"/>
      <c r="H12" s="155"/>
      <c r="I12" s="155"/>
      <c r="J12" s="155"/>
      <c r="K12" s="155"/>
      <c r="L12" s="155"/>
      <c r="M12" s="155"/>
      <c r="N12" s="155"/>
      <c r="O12" s="155"/>
    </row>
    <row r="13" spans="1:15" ht="14.85" customHeight="1">
      <c r="A13" s="36"/>
      <c r="F13" s="155"/>
      <c r="G13" s="155"/>
      <c r="H13" s="155"/>
      <c r="I13" s="155"/>
      <c r="J13" s="155"/>
      <c r="K13" s="155"/>
      <c r="L13" s="155"/>
      <c r="M13" s="155"/>
      <c r="N13" s="155"/>
      <c r="O13" s="155"/>
    </row>
    <row r="14" spans="1:15" ht="14.85" customHeight="1">
      <c r="A14" s="36"/>
      <c r="F14" s="155"/>
      <c r="G14" s="155"/>
      <c r="H14" s="155"/>
      <c r="I14" s="155"/>
      <c r="J14" s="155"/>
      <c r="K14" s="155"/>
      <c r="L14" s="155"/>
      <c r="M14" s="155"/>
      <c r="N14" s="155"/>
      <c r="O14" s="155"/>
    </row>
    <row r="15" spans="1:15" ht="14.85" customHeight="1">
      <c r="A15" s="36"/>
      <c r="F15" s="155"/>
      <c r="G15" s="155"/>
      <c r="H15" s="155"/>
      <c r="I15" s="155"/>
      <c r="J15" s="155"/>
      <c r="K15" s="155"/>
      <c r="L15" s="155"/>
      <c r="M15" s="155"/>
      <c r="N15" s="155"/>
      <c r="O15" s="155"/>
    </row>
    <row r="16" spans="1:15" ht="14.85" customHeight="1">
      <c r="A16" s="36"/>
      <c r="F16" s="155"/>
      <c r="G16" s="155"/>
      <c r="H16" s="155"/>
      <c r="I16" s="155"/>
      <c r="J16" s="155"/>
      <c r="K16" s="155"/>
      <c r="L16" s="155"/>
      <c r="M16" s="155"/>
      <c r="N16" s="155"/>
      <c r="O16" s="155"/>
    </row>
    <row r="17" spans="1:15" ht="14.85" customHeight="1">
      <c r="A17" s="36"/>
      <c r="F17" s="155"/>
      <c r="G17" s="155"/>
      <c r="H17" s="155"/>
      <c r="I17" s="155"/>
      <c r="J17" s="155"/>
      <c r="K17" s="155"/>
      <c r="L17" s="155"/>
      <c r="M17" s="155"/>
      <c r="N17" s="155"/>
      <c r="O17" s="155"/>
    </row>
    <row r="18" spans="1:15" ht="14.85" customHeight="1">
      <c r="A18" s="36"/>
      <c r="F18" s="155"/>
      <c r="G18" s="155"/>
      <c r="H18" s="155"/>
      <c r="I18" s="155"/>
      <c r="J18" s="155"/>
      <c r="K18" s="155"/>
      <c r="L18" s="155"/>
      <c r="M18" s="155"/>
      <c r="N18" s="155"/>
      <c r="O18" s="155"/>
    </row>
    <row r="19" spans="1:15" ht="14.85" customHeight="1">
      <c r="A19" s="36"/>
      <c r="F19" s="155"/>
      <c r="G19" s="155"/>
      <c r="H19" s="155"/>
      <c r="I19" s="155"/>
      <c r="J19" s="155"/>
      <c r="K19" s="155"/>
      <c r="L19" s="155"/>
      <c r="M19" s="155"/>
      <c r="N19" s="155"/>
      <c r="O19" s="155"/>
    </row>
    <row r="20" spans="1:15" ht="14.85" customHeight="1">
      <c r="A20" s="36"/>
      <c r="F20" s="155"/>
      <c r="G20" s="155"/>
      <c r="H20" s="155"/>
      <c r="I20" s="155"/>
      <c r="J20" s="155"/>
      <c r="K20" s="155"/>
      <c r="L20" s="155"/>
      <c r="M20" s="155"/>
      <c r="N20" s="155"/>
      <c r="O20" s="155"/>
    </row>
    <row r="21" spans="1:15" ht="14.85" customHeight="1">
      <c r="A21" s="36"/>
      <c r="F21" s="155"/>
      <c r="G21" s="155"/>
      <c r="H21" s="155"/>
      <c r="I21" s="155"/>
      <c r="J21" s="155"/>
      <c r="K21" s="155"/>
      <c r="L21" s="155"/>
      <c r="M21" s="155"/>
      <c r="N21" s="155"/>
      <c r="O21" s="155"/>
    </row>
    <row r="22" spans="1:15" ht="14.85" customHeight="1">
      <c r="A22" s="36"/>
      <c r="F22" s="155"/>
      <c r="G22" s="155"/>
      <c r="H22" s="155"/>
      <c r="I22" s="155"/>
      <c r="J22" s="155"/>
      <c r="K22" s="155"/>
      <c r="L22" s="155"/>
      <c r="M22" s="155"/>
      <c r="N22" s="155"/>
      <c r="O22" s="155"/>
    </row>
    <row r="23" spans="1:15" ht="14.85" customHeight="1">
      <c r="A23" s="36"/>
      <c r="F23" s="155"/>
      <c r="G23" s="155"/>
      <c r="H23" s="155"/>
      <c r="I23" s="155"/>
      <c r="J23" s="155"/>
      <c r="K23" s="155"/>
      <c r="L23" s="155"/>
      <c r="M23" s="155"/>
      <c r="N23" s="155"/>
      <c r="O23" s="155"/>
    </row>
    <row r="24" spans="1:15" ht="14.85" customHeight="1">
      <c r="A24" s="36"/>
      <c r="F24" s="155"/>
      <c r="G24" s="155"/>
      <c r="H24" s="155"/>
      <c r="I24" s="155"/>
      <c r="J24" s="155"/>
      <c r="K24" s="155"/>
      <c r="L24" s="155"/>
      <c r="M24" s="155"/>
      <c r="N24" s="155"/>
      <c r="O24" s="155"/>
    </row>
    <row r="25" spans="1:15" ht="14.85" customHeight="1">
      <c r="A25" s="36"/>
      <c r="F25" s="155"/>
      <c r="G25" s="155"/>
      <c r="H25" s="155"/>
      <c r="I25" s="155"/>
      <c r="J25" s="155"/>
      <c r="K25" s="155"/>
      <c r="L25" s="155"/>
      <c r="M25" s="155"/>
      <c r="N25" s="155"/>
      <c r="O25" s="155"/>
    </row>
    <row r="26" spans="1:15" ht="14.85" customHeight="1">
      <c r="F26" s="155"/>
      <c r="G26" s="155"/>
      <c r="H26" s="155"/>
      <c r="I26" s="155"/>
      <c r="J26" s="155"/>
      <c r="K26" s="155"/>
      <c r="L26" s="155"/>
      <c r="M26" s="155"/>
      <c r="N26" s="155"/>
      <c r="O26" s="155"/>
    </row>
    <row r="27" spans="1:15" ht="14.85" customHeight="1">
      <c r="F27" s="155"/>
      <c r="G27" s="155"/>
      <c r="H27" s="155"/>
      <c r="I27" s="155"/>
      <c r="J27" s="155"/>
      <c r="K27" s="155"/>
      <c r="L27" s="155"/>
      <c r="M27" s="155"/>
      <c r="N27" s="155"/>
      <c r="O27" s="155"/>
    </row>
    <row r="28" spans="1:15" ht="14.85" customHeight="1">
      <c r="F28" s="155"/>
      <c r="G28" s="155"/>
      <c r="H28" s="155"/>
      <c r="I28" s="155"/>
      <c r="J28" s="155"/>
      <c r="K28" s="155"/>
      <c r="L28" s="155"/>
      <c r="M28" s="155"/>
      <c r="N28" s="155"/>
      <c r="O28" s="155"/>
    </row>
  </sheetData>
  <mergeCells count="1">
    <mergeCell ref="A3:A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6586F-CABE-4B95-947E-BFE967C69539}">
  <sheetPr codeName="Sheet3"/>
  <dimension ref="A1:N254"/>
  <sheetViews>
    <sheetView showGridLines="0" zoomScale="80" zoomScaleNormal="80" workbookViewId="0"/>
  </sheetViews>
  <sheetFormatPr defaultColWidth="9.140625" defaultRowHeight="14.85" customHeight="1"/>
  <cols>
    <col min="1" max="1" width="55.5703125" style="26" customWidth="1"/>
    <col min="2" max="2" width="13.5703125" style="33" customWidth="1"/>
    <col min="3" max="6" width="13.5703125" style="158" customWidth="1"/>
    <col min="7" max="7" width="13.5703125" style="26" customWidth="1"/>
    <col min="8" max="8" width="13.5703125" style="29" customWidth="1"/>
    <col min="9" max="10" width="13.5703125" style="10" customWidth="1"/>
    <col min="11" max="16384" width="9.140625" style="10"/>
  </cols>
  <sheetData>
    <row r="1" spans="1:10" ht="39.950000000000003" customHeight="1">
      <c r="A1" s="67" t="s">
        <v>37</v>
      </c>
    </row>
    <row r="2" spans="1:10" ht="39.950000000000003" customHeight="1" thickBot="1">
      <c r="A2" s="870" t="s">
        <v>667</v>
      </c>
      <c r="B2" s="870"/>
      <c r="C2" s="870"/>
      <c r="D2" s="870"/>
      <c r="E2" s="870"/>
      <c r="F2" s="870"/>
      <c r="G2" s="159"/>
      <c r="H2" s="159"/>
      <c r="I2" s="159"/>
      <c r="J2" s="159"/>
    </row>
    <row r="3" spans="1:10" ht="14.85" customHeight="1">
      <c r="A3" s="25"/>
      <c r="B3" s="35"/>
      <c r="C3" s="25"/>
      <c r="D3" s="25"/>
      <c r="E3" s="25"/>
      <c r="F3" s="25"/>
      <c r="G3" s="160"/>
      <c r="H3" s="17"/>
    </row>
    <row r="4" spans="1:10" ht="14.85" customHeight="1">
      <c r="A4" s="45" t="s">
        <v>727</v>
      </c>
      <c r="B4" s="46"/>
      <c r="E4" s="26"/>
      <c r="F4" s="26"/>
      <c r="H4" s="10"/>
    </row>
    <row r="5" spans="1:10" ht="14.25">
      <c r="A5" s="47"/>
      <c r="B5" s="48"/>
      <c r="C5" s="47" t="s">
        <v>38</v>
      </c>
      <c r="D5" s="633" t="s">
        <v>668</v>
      </c>
      <c r="E5" s="65" t="s">
        <v>39</v>
      </c>
      <c r="F5" s="65" t="s">
        <v>40</v>
      </c>
      <c r="G5" s="10"/>
      <c r="H5" s="10"/>
    </row>
    <row r="6" spans="1:10" ht="14.85" customHeight="1">
      <c r="A6" s="61" t="s">
        <v>41</v>
      </c>
      <c r="B6" s="341" t="s">
        <v>42</v>
      </c>
      <c r="C6" s="627">
        <v>4386.8999999999996</v>
      </c>
      <c r="D6" s="626">
        <v>1898.7</v>
      </c>
      <c r="E6" s="618">
        <v>2488.1999999999998</v>
      </c>
      <c r="F6" s="617">
        <v>1.3104755885605939</v>
      </c>
      <c r="G6" s="501"/>
      <c r="H6" s="501"/>
      <c r="I6" s="501"/>
      <c r="J6" s="501"/>
    </row>
    <row r="7" spans="1:10" ht="14.85" customHeight="1">
      <c r="A7" s="61" t="s">
        <v>43</v>
      </c>
      <c r="B7" s="341" t="s">
        <v>42</v>
      </c>
      <c r="C7" s="625">
        <v>539.70000000000005</v>
      </c>
      <c r="D7" s="624">
        <v>343.2</v>
      </c>
      <c r="E7" s="614">
        <v>196.50000000000006</v>
      </c>
      <c r="F7" s="613">
        <v>0.57255244755244772</v>
      </c>
      <c r="G7" s="501"/>
      <c r="H7" s="501"/>
      <c r="I7" s="501"/>
      <c r="J7" s="501"/>
    </row>
    <row r="8" spans="1:10" ht="14.85" customHeight="1">
      <c r="A8" s="61" t="s">
        <v>44</v>
      </c>
      <c r="B8" s="341" t="s">
        <v>42</v>
      </c>
      <c r="C8" s="625">
        <v>469.3</v>
      </c>
      <c r="D8" s="624">
        <v>332.7</v>
      </c>
      <c r="E8" s="614">
        <v>136.60000000000002</v>
      </c>
      <c r="F8" s="613">
        <v>0.41058010219416902</v>
      </c>
      <c r="G8" s="501"/>
      <c r="H8" s="501"/>
      <c r="I8" s="501"/>
      <c r="J8" s="501"/>
    </row>
    <row r="9" spans="1:10" ht="14.85" customHeight="1">
      <c r="A9" s="86" t="s">
        <v>45</v>
      </c>
      <c r="B9" s="341" t="s">
        <v>42</v>
      </c>
      <c r="C9" s="625">
        <v>252.4</v>
      </c>
      <c r="D9" s="624">
        <v>107.5</v>
      </c>
      <c r="E9" s="614">
        <v>144.9</v>
      </c>
      <c r="F9" s="613">
        <v>1.347906976744186</v>
      </c>
      <c r="G9" s="501"/>
      <c r="H9" s="501"/>
      <c r="I9" s="501"/>
      <c r="J9" s="501"/>
    </row>
    <row r="10" spans="1:10" ht="14.85" customHeight="1">
      <c r="A10" s="86" t="s">
        <v>46</v>
      </c>
      <c r="B10" s="341" t="s">
        <v>42</v>
      </c>
      <c r="C10" s="625">
        <v>164.5</v>
      </c>
      <c r="D10" s="624">
        <v>145.4</v>
      </c>
      <c r="E10" s="614">
        <v>19.099999999999994</v>
      </c>
      <c r="F10" s="613">
        <v>0.13136176066024755</v>
      </c>
      <c r="G10" s="501"/>
      <c r="H10" s="501"/>
      <c r="I10" s="501"/>
      <c r="J10" s="501"/>
    </row>
    <row r="11" spans="1:10" ht="14.85" customHeight="1">
      <c r="A11" s="86" t="s">
        <v>47</v>
      </c>
      <c r="B11" s="341" t="s">
        <v>42</v>
      </c>
      <c r="C11" s="625">
        <v>34.6</v>
      </c>
      <c r="D11" s="624">
        <v>37.200000000000003</v>
      </c>
      <c r="E11" s="614">
        <v>-2.6000000000000014</v>
      </c>
      <c r="F11" s="613">
        <v>-6.9892473118279605E-2</v>
      </c>
      <c r="G11" s="501"/>
      <c r="H11" s="501"/>
      <c r="I11" s="501"/>
      <c r="J11" s="501"/>
    </row>
    <row r="12" spans="1:10" ht="14.85" customHeight="1">
      <c r="A12" s="86" t="s">
        <v>48</v>
      </c>
      <c r="B12" s="341" t="s">
        <v>42</v>
      </c>
      <c r="C12" s="625">
        <v>15.6</v>
      </c>
      <c r="D12" s="624">
        <v>40.6</v>
      </c>
      <c r="E12" s="614">
        <v>-25</v>
      </c>
      <c r="F12" s="613">
        <v>-0.61576354679802958</v>
      </c>
      <c r="G12" s="501"/>
      <c r="H12" s="501"/>
      <c r="I12" s="501"/>
      <c r="J12" s="501"/>
    </row>
    <row r="13" spans="1:10" ht="14.85" customHeight="1">
      <c r="A13" s="86" t="s">
        <v>669</v>
      </c>
      <c r="B13" s="341" t="s">
        <v>42</v>
      </c>
      <c r="C13" s="625">
        <v>2.2000000000000002</v>
      </c>
      <c r="D13" s="624">
        <v>2</v>
      </c>
      <c r="E13" s="614">
        <v>0.20000000000000018</v>
      </c>
      <c r="F13" s="613">
        <v>0.10000000000000009</v>
      </c>
      <c r="G13" s="501"/>
      <c r="H13" s="501"/>
      <c r="I13" s="501"/>
      <c r="J13" s="501"/>
    </row>
    <row r="14" spans="1:10" ht="14.85" customHeight="1">
      <c r="A14" s="61" t="s">
        <v>49</v>
      </c>
      <c r="B14" s="341" t="s">
        <v>50</v>
      </c>
      <c r="C14" s="623">
        <v>0.109</v>
      </c>
      <c r="D14" s="622">
        <v>0.17599999999999999</v>
      </c>
      <c r="E14" s="614" t="s">
        <v>963</v>
      </c>
      <c r="F14" s="613" t="s">
        <v>51</v>
      </c>
      <c r="G14" s="501"/>
      <c r="H14" s="501"/>
      <c r="I14" s="501"/>
      <c r="J14" s="501"/>
    </row>
    <row r="15" spans="1:10" ht="14.85" customHeight="1">
      <c r="A15" s="61" t="s">
        <v>52</v>
      </c>
      <c r="B15" s="341" t="s">
        <v>42</v>
      </c>
      <c r="C15" s="625">
        <v>387.8</v>
      </c>
      <c r="D15" s="624">
        <v>192.1</v>
      </c>
      <c r="E15" s="614">
        <v>195.70000000000002</v>
      </c>
      <c r="F15" s="613">
        <v>1.0187402394586154</v>
      </c>
      <c r="G15" s="501"/>
      <c r="H15" s="501"/>
      <c r="I15" s="501"/>
      <c r="J15" s="501"/>
    </row>
    <row r="16" spans="1:10" ht="14.85" customHeight="1">
      <c r="A16" s="61" t="s">
        <v>53</v>
      </c>
      <c r="B16" s="341" t="s">
        <v>42</v>
      </c>
      <c r="C16" s="625">
        <v>317.39999999999998</v>
      </c>
      <c r="D16" s="624">
        <v>206.4</v>
      </c>
      <c r="E16" s="614">
        <v>110.99999999999997</v>
      </c>
      <c r="F16" s="613">
        <v>0.53779069767441845</v>
      </c>
      <c r="G16" s="501"/>
      <c r="H16" s="501"/>
      <c r="I16" s="501"/>
      <c r="J16" s="501"/>
    </row>
    <row r="17" spans="1:11" ht="14.85" customHeight="1">
      <c r="A17" s="61" t="s">
        <v>54</v>
      </c>
      <c r="B17" s="341" t="s">
        <v>42</v>
      </c>
      <c r="C17" s="625">
        <v>293.39999999999998</v>
      </c>
      <c r="D17" s="624">
        <v>160.19999999999999</v>
      </c>
      <c r="E17" s="614">
        <v>133.19999999999999</v>
      </c>
      <c r="F17" s="613">
        <v>0.8314606741573034</v>
      </c>
      <c r="G17" s="501"/>
      <c r="H17" s="501"/>
      <c r="I17" s="501"/>
      <c r="J17" s="501"/>
    </row>
    <row r="18" spans="1:11" ht="14.85" customHeight="1">
      <c r="A18" s="61" t="s">
        <v>55</v>
      </c>
      <c r="B18" s="341" t="s">
        <v>42</v>
      </c>
      <c r="C18" s="625">
        <v>256</v>
      </c>
      <c r="D18" s="624">
        <v>162.80000000000001</v>
      </c>
      <c r="E18" s="614">
        <v>93.199999999999989</v>
      </c>
      <c r="F18" s="613">
        <v>0.57248157248157239</v>
      </c>
      <c r="G18" s="501"/>
      <c r="H18" s="501"/>
      <c r="I18" s="501"/>
      <c r="J18" s="501"/>
      <c r="K18" s="632"/>
    </row>
    <row r="19" spans="1:11" ht="14.85" customHeight="1">
      <c r="A19" s="61" t="s">
        <v>670</v>
      </c>
      <c r="B19" s="341" t="s">
        <v>42</v>
      </c>
      <c r="C19" s="625">
        <v>521.79999999999995</v>
      </c>
      <c r="D19" s="624">
        <v>234.9</v>
      </c>
      <c r="E19" s="614">
        <v>286.89999999999998</v>
      </c>
      <c r="F19" s="613">
        <v>1.2213707960834397</v>
      </c>
      <c r="G19" s="501"/>
      <c r="H19" s="501"/>
      <c r="I19" s="501"/>
      <c r="J19" s="501"/>
    </row>
    <row r="20" spans="1:11" ht="14.85" customHeight="1">
      <c r="A20" s="61" t="s">
        <v>56</v>
      </c>
      <c r="B20" s="341" t="s">
        <v>42</v>
      </c>
      <c r="C20" s="625">
        <v>484.1</v>
      </c>
      <c r="D20" s="624">
        <v>299.39999999999998</v>
      </c>
      <c r="E20" s="614">
        <v>184.70000000000005</v>
      </c>
      <c r="F20" s="613">
        <v>0.61690046760187056</v>
      </c>
      <c r="G20" s="501"/>
      <c r="H20" s="501"/>
      <c r="I20" s="501"/>
      <c r="J20" s="501"/>
    </row>
    <row r="21" spans="1:11" ht="14.85" customHeight="1">
      <c r="A21" s="61" t="s">
        <v>57</v>
      </c>
      <c r="B21" s="341" t="s">
        <v>42</v>
      </c>
      <c r="C21" s="625">
        <v>17.3</v>
      </c>
      <c r="D21" s="624">
        <v>-240.6</v>
      </c>
      <c r="E21" s="614">
        <v>257.89999999999998</v>
      </c>
      <c r="F21" s="613" t="s">
        <v>51</v>
      </c>
      <c r="G21" s="501"/>
      <c r="H21" s="501"/>
      <c r="I21" s="501"/>
      <c r="J21" s="501"/>
    </row>
    <row r="22" spans="1:11" ht="14.85" customHeight="1">
      <c r="A22" s="61" t="s">
        <v>58</v>
      </c>
      <c r="B22" s="341" t="s">
        <v>50</v>
      </c>
      <c r="C22" s="623">
        <v>0.14699999999999999</v>
      </c>
      <c r="D22" s="622">
        <v>8.6999999999999994E-2</v>
      </c>
      <c r="E22" s="621" t="s">
        <v>964</v>
      </c>
      <c r="F22" s="613" t="s">
        <v>51</v>
      </c>
      <c r="G22" s="501"/>
      <c r="H22" s="501"/>
      <c r="I22" s="501"/>
      <c r="J22" s="501"/>
    </row>
    <row r="23" spans="1:11" ht="14.85" customHeight="1">
      <c r="A23" s="61" t="s">
        <v>59</v>
      </c>
      <c r="B23" s="341" t="s">
        <v>50</v>
      </c>
      <c r="C23" s="623">
        <v>0.129</v>
      </c>
      <c r="D23" s="622">
        <v>8.8999999999999996E-2</v>
      </c>
      <c r="E23" s="614" t="s">
        <v>965</v>
      </c>
      <c r="F23" s="613" t="s">
        <v>51</v>
      </c>
      <c r="G23" s="501"/>
      <c r="H23" s="501"/>
      <c r="I23" s="501"/>
      <c r="J23" s="501"/>
    </row>
    <row r="24" spans="1:11" ht="14.85" customHeight="1">
      <c r="A24" s="61" t="s">
        <v>60</v>
      </c>
      <c r="B24" s="341" t="s">
        <v>50</v>
      </c>
      <c r="C24" s="623">
        <v>0.13100000000000001</v>
      </c>
      <c r="D24" s="622">
        <v>7.2999999999999995E-2</v>
      </c>
      <c r="E24" s="614" t="s">
        <v>966</v>
      </c>
      <c r="F24" s="613" t="s">
        <v>51</v>
      </c>
      <c r="G24" s="501"/>
      <c r="H24" s="501"/>
      <c r="I24" s="501"/>
      <c r="J24" s="501"/>
    </row>
    <row r="25" spans="1:11" ht="14.85" customHeight="1">
      <c r="A25" s="61" t="s">
        <v>61</v>
      </c>
      <c r="B25" s="341" t="s">
        <v>50</v>
      </c>
      <c r="C25" s="623">
        <v>0.107</v>
      </c>
      <c r="D25" s="622">
        <v>7.9000000000000001E-2</v>
      </c>
      <c r="E25" s="614" t="s">
        <v>967</v>
      </c>
      <c r="F25" s="613" t="s">
        <v>51</v>
      </c>
      <c r="G25" s="501"/>
      <c r="H25" s="501"/>
      <c r="I25" s="501"/>
      <c r="J25" s="501"/>
    </row>
    <row r="26" spans="1:11" ht="14.85" customHeight="1">
      <c r="A26" s="61" t="s">
        <v>62</v>
      </c>
      <c r="B26" s="107" t="s">
        <v>63</v>
      </c>
      <c r="C26" s="838">
        <v>4.04</v>
      </c>
      <c r="D26" s="839">
        <v>2.16</v>
      </c>
      <c r="E26" s="840">
        <v>1.88</v>
      </c>
      <c r="F26" s="841">
        <v>0.87037037037037024</v>
      </c>
      <c r="G26" s="501"/>
      <c r="H26" s="501"/>
      <c r="I26" s="501"/>
      <c r="J26" s="501"/>
    </row>
    <row r="27" spans="1:11" ht="14.85" customHeight="1">
      <c r="A27" s="61" t="s">
        <v>64</v>
      </c>
      <c r="B27" s="58" t="s">
        <v>63</v>
      </c>
      <c r="C27" s="628">
        <v>1.24</v>
      </c>
      <c r="D27" s="629">
        <v>1.19</v>
      </c>
      <c r="E27" s="630">
        <v>5.0000000000000044E-2</v>
      </c>
      <c r="F27" s="631">
        <v>4.2016806722689114E-2</v>
      </c>
      <c r="G27" s="501"/>
      <c r="H27" s="501"/>
      <c r="I27" s="501"/>
      <c r="J27" s="501"/>
    </row>
    <row r="28" spans="1:11" ht="12.75">
      <c r="A28" s="47"/>
      <c r="B28" s="48"/>
      <c r="C28" s="347">
        <v>44926</v>
      </c>
      <c r="D28" s="347">
        <v>44561</v>
      </c>
      <c r="E28" s="65" t="s">
        <v>39</v>
      </c>
      <c r="F28" s="65" t="s">
        <v>40</v>
      </c>
      <c r="G28" s="10"/>
      <c r="H28" s="10"/>
    </row>
    <row r="29" spans="1:11" ht="14.85" customHeight="1">
      <c r="A29" s="57" t="s">
        <v>65</v>
      </c>
      <c r="B29" s="58" t="s">
        <v>42</v>
      </c>
      <c r="C29" s="620">
        <v>5271.5999999999995</v>
      </c>
      <c r="D29" s="619">
        <v>4258.0999999999995</v>
      </c>
      <c r="E29" s="618">
        <v>1013.5</v>
      </c>
      <c r="F29" s="617">
        <v>0.23801695591930677</v>
      </c>
      <c r="G29" s="501"/>
      <c r="H29" s="501"/>
      <c r="I29" s="501"/>
      <c r="J29" s="501"/>
    </row>
    <row r="30" spans="1:11" ht="14.85" customHeight="1">
      <c r="A30" s="61" t="s">
        <v>66</v>
      </c>
      <c r="B30" s="341" t="s">
        <v>42</v>
      </c>
      <c r="C30" s="616">
        <v>2125.6</v>
      </c>
      <c r="D30" s="615">
        <v>1855.9</v>
      </c>
      <c r="E30" s="614">
        <v>269.69999999999982</v>
      </c>
      <c r="F30" s="613">
        <v>0.14532032975914641</v>
      </c>
      <c r="G30" s="501"/>
      <c r="H30" s="501"/>
      <c r="I30" s="501"/>
      <c r="J30" s="501"/>
    </row>
    <row r="31" spans="1:11" ht="14.85" customHeight="1">
      <c r="A31" s="61" t="s">
        <v>67</v>
      </c>
      <c r="B31" s="341" t="s">
        <v>42</v>
      </c>
      <c r="C31" s="616">
        <v>986.9</v>
      </c>
      <c r="D31" s="615">
        <v>957.2</v>
      </c>
      <c r="E31" s="614">
        <v>29.699999999999932</v>
      </c>
      <c r="F31" s="613">
        <v>3.1027998328457929E-2</v>
      </c>
      <c r="G31" s="501"/>
      <c r="H31" s="501"/>
      <c r="I31" s="501"/>
      <c r="J31" s="501"/>
    </row>
    <row r="32" spans="1:11" ht="14.85" customHeight="1">
      <c r="A32" s="61" t="s">
        <v>68</v>
      </c>
      <c r="B32" s="341" t="s">
        <v>42</v>
      </c>
      <c r="C32" s="616">
        <v>443.3</v>
      </c>
      <c r="D32" s="615">
        <v>438.7</v>
      </c>
      <c r="E32" s="614">
        <v>4.6000000000000227</v>
      </c>
      <c r="F32" s="613">
        <v>1.0485525416001876E-2</v>
      </c>
      <c r="G32" s="501"/>
      <c r="H32" s="501"/>
      <c r="I32" s="501"/>
      <c r="J32" s="501"/>
    </row>
    <row r="33" spans="1:10" ht="14.85" customHeight="1">
      <c r="A33" s="61" t="s">
        <v>69</v>
      </c>
      <c r="B33" s="341" t="s">
        <v>70</v>
      </c>
      <c r="C33" s="612">
        <v>1.83</v>
      </c>
      <c r="D33" s="611">
        <v>2.79</v>
      </c>
      <c r="E33" s="610">
        <v>-0.96</v>
      </c>
      <c r="F33" s="613">
        <v>-0.34408602150537632</v>
      </c>
      <c r="G33" s="501"/>
      <c r="H33" s="501"/>
      <c r="I33" s="501"/>
      <c r="J33" s="501"/>
    </row>
    <row r="34" spans="1:10" ht="14.85" customHeight="1">
      <c r="A34" s="61" t="s">
        <v>71</v>
      </c>
      <c r="B34" s="341" t="s">
        <v>70</v>
      </c>
      <c r="C34" s="612">
        <v>2.1</v>
      </c>
      <c r="D34" s="611">
        <v>2.88</v>
      </c>
      <c r="E34" s="610">
        <v>-0.7799999999999998</v>
      </c>
      <c r="F34" s="613">
        <v>-0.27083333333333326</v>
      </c>
      <c r="G34" s="501"/>
      <c r="H34" s="501"/>
      <c r="I34" s="501"/>
      <c r="J34" s="501"/>
    </row>
    <row r="35" spans="1:10" ht="14.85" customHeight="1">
      <c r="A35" s="61" t="s">
        <v>72</v>
      </c>
      <c r="B35" s="341" t="s">
        <v>50</v>
      </c>
      <c r="C35" s="534">
        <v>0.49099999999999999</v>
      </c>
      <c r="D35" s="533">
        <v>0.313</v>
      </c>
      <c r="E35" s="614" t="s">
        <v>968</v>
      </c>
      <c r="F35" s="613" t="s">
        <v>51</v>
      </c>
      <c r="G35" s="501"/>
      <c r="H35" s="501"/>
      <c r="I35" s="501"/>
      <c r="J35" s="501"/>
    </row>
    <row r="36" spans="1:10" ht="14.85" customHeight="1">
      <c r="A36" s="638" t="s">
        <v>671</v>
      </c>
      <c r="B36" s="635"/>
      <c r="C36" s="844"/>
      <c r="D36" s="636"/>
      <c r="E36" s="637"/>
      <c r="F36" s="631"/>
      <c r="G36" s="501"/>
      <c r="H36" s="501"/>
      <c r="I36" s="501"/>
      <c r="J36" s="501"/>
    </row>
    <row r="37" spans="1:10" ht="14.85" customHeight="1">
      <c r="A37" s="31" t="s">
        <v>672</v>
      </c>
      <c r="E37" s="10"/>
      <c r="F37" s="10"/>
      <c r="G37" s="10"/>
      <c r="H37" s="10"/>
    </row>
    <row r="38" spans="1:10" s="171" customFormat="1" ht="14.85" customHeight="1">
      <c r="A38" s="31" t="s">
        <v>673</v>
      </c>
      <c r="B38" s="365"/>
      <c r="C38" s="366"/>
      <c r="D38" s="366"/>
    </row>
    <row r="39" spans="1:10" s="171" customFormat="1" ht="14.85" customHeight="1">
      <c r="A39" s="31" t="s">
        <v>674</v>
      </c>
      <c r="B39" s="365"/>
      <c r="C39" s="366"/>
      <c r="D39" s="366"/>
    </row>
    <row r="40" spans="1:10" ht="14.85" customHeight="1">
      <c r="E40" s="10"/>
      <c r="F40" s="10"/>
      <c r="G40" s="10"/>
      <c r="H40" s="10"/>
    </row>
    <row r="41" spans="1:10" ht="14.85" customHeight="1">
      <c r="A41" s="315" t="s">
        <v>73</v>
      </c>
      <c r="B41" s="315"/>
      <c r="C41" s="315"/>
      <c r="D41" s="315"/>
      <c r="E41" s="315"/>
      <c r="F41" s="315"/>
    </row>
    <row r="42" spans="1:10" ht="14.25">
      <c r="A42" s="47"/>
      <c r="B42" s="49"/>
      <c r="C42" s="47" t="s">
        <v>38</v>
      </c>
      <c r="D42" s="639" t="s">
        <v>675</v>
      </c>
      <c r="E42" s="65" t="s">
        <v>39</v>
      </c>
      <c r="F42" s="65" t="s">
        <v>40</v>
      </c>
    </row>
    <row r="43" spans="1:10" ht="14.85" customHeight="1">
      <c r="A43" s="57" t="s">
        <v>48</v>
      </c>
      <c r="B43" s="69"/>
      <c r="C43" s="539">
        <v>3083.8</v>
      </c>
      <c r="D43" s="609">
        <v>1009.4</v>
      </c>
      <c r="E43" s="513">
        <v>2074.4</v>
      </c>
      <c r="F43" s="538">
        <v>2.0550822270655837</v>
      </c>
      <c r="G43" s="500"/>
      <c r="H43" s="553"/>
      <c r="I43" s="501"/>
      <c r="J43" s="501"/>
    </row>
    <row r="44" spans="1:10" ht="14.85" customHeight="1">
      <c r="A44" s="61" t="s">
        <v>46</v>
      </c>
      <c r="B44" s="64"/>
      <c r="C44" s="537">
        <v>681.1</v>
      </c>
      <c r="D44" s="514">
        <v>532.70000000000005</v>
      </c>
      <c r="E44" s="510">
        <v>148.4</v>
      </c>
      <c r="F44" s="536">
        <v>0.27900000000000003</v>
      </c>
      <c r="G44" s="500"/>
      <c r="H44" s="553"/>
      <c r="I44" s="501"/>
      <c r="J44" s="501"/>
    </row>
    <row r="45" spans="1:10" ht="14.85" customHeight="1">
      <c r="A45" s="61" t="s">
        <v>45</v>
      </c>
      <c r="B45" s="64"/>
      <c r="C45" s="537">
        <v>458.4</v>
      </c>
      <c r="D45" s="511">
        <v>217.3</v>
      </c>
      <c r="E45" s="510">
        <v>241.1</v>
      </c>
      <c r="F45" s="536">
        <v>1.1100000000000001</v>
      </c>
      <c r="G45" s="500"/>
      <c r="H45" s="553"/>
      <c r="I45" s="501"/>
      <c r="J45" s="501"/>
    </row>
    <row r="46" spans="1:10" ht="14.85" customHeight="1">
      <c r="A46" s="61" t="s">
        <v>47</v>
      </c>
      <c r="B46" s="64"/>
      <c r="C46" s="537">
        <v>240.7</v>
      </c>
      <c r="D46" s="511">
        <v>153.5</v>
      </c>
      <c r="E46" s="510">
        <v>87.2</v>
      </c>
      <c r="F46" s="536">
        <v>0.56799999999999995</v>
      </c>
      <c r="G46" s="500"/>
      <c r="H46" s="553"/>
      <c r="I46" s="501"/>
      <c r="J46" s="501"/>
    </row>
    <row r="47" spans="1:10" ht="14.85" customHeight="1" thickBot="1">
      <c r="A47" s="74" t="s">
        <v>677</v>
      </c>
      <c r="B47" s="75"/>
      <c r="C47" s="557">
        <v>-77.099999999999994</v>
      </c>
      <c r="D47" s="508">
        <v>-14.2</v>
      </c>
      <c r="E47" s="507">
        <v>-62.899999999999991</v>
      </c>
      <c r="F47" s="506">
        <v>4.429577464788732</v>
      </c>
      <c r="G47" s="500"/>
      <c r="H47" s="553"/>
      <c r="I47" s="501"/>
      <c r="J47" s="501"/>
    </row>
    <row r="48" spans="1:10" ht="14.85" customHeight="1" thickBot="1">
      <c r="A48" s="76" t="s">
        <v>41</v>
      </c>
      <c r="B48" s="77"/>
      <c r="C48" s="535">
        <v>4386.9000000000005</v>
      </c>
      <c r="D48" s="505">
        <v>1898.6999999999998</v>
      </c>
      <c r="E48" s="504">
        <v>2488.2000000000007</v>
      </c>
      <c r="F48" s="503">
        <v>1.3104755885605945</v>
      </c>
      <c r="G48" s="500"/>
      <c r="H48" s="553"/>
      <c r="I48" s="501"/>
      <c r="J48" s="501"/>
    </row>
    <row r="49" spans="1:14" ht="14.85" customHeight="1">
      <c r="A49" s="166" t="s">
        <v>676</v>
      </c>
    </row>
    <row r="50" spans="1:14" ht="14.85" customHeight="1">
      <c r="A50" s="31" t="s">
        <v>678</v>
      </c>
    </row>
    <row r="52" spans="1:14" ht="14.85" customHeight="1">
      <c r="A52" s="315" t="s">
        <v>74</v>
      </c>
      <c r="B52" s="315"/>
      <c r="C52" s="315"/>
      <c r="D52" s="315"/>
      <c r="E52" s="315"/>
      <c r="F52" s="315"/>
    </row>
    <row r="53" spans="1:14" ht="14.25">
      <c r="A53" s="47"/>
      <c r="B53" s="49"/>
      <c r="C53" s="47" t="s">
        <v>38</v>
      </c>
      <c r="D53" s="640" t="s">
        <v>675</v>
      </c>
      <c r="E53" s="68" t="s">
        <v>75</v>
      </c>
      <c r="F53" s="68" t="s">
        <v>76</v>
      </c>
      <c r="G53" s="478" t="s">
        <v>988</v>
      </c>
      <c r="H53" s="478" t="s">
        <v>988</v>
      </c>
    </row>
    <row r="54" spans="1:14" ht="14.85" customHeight="1">
      <c r="A54" s="61" t="s">
        <v>77</v>
      </c>
      <c r="B54" s="64"/>
      <c r="C54" s="537">
        <v>3430.1</v>
      </c>
      <c r="D54" s="511">
        <v>1617.3999999999999</v>
      </c>
      <c r="E54" s="510">
        <v>1812.7</v>
      </c>
      <c r="F54" s="536">
        <v>1.120749350809942</v>
      </c>
      <c r="G54" s="536">
        <v>0.78189609975153307</v>
      </c>
      <c r="H54" s="536">
        <v>0.85184599989466481</v>
      </c>
      <c r="I54" s="501"/>
      <c r="J54" s="501"/>
      <c r="K54" s="501"/>
      <c r="L54" s="501"/>
      <c r="M54" s="501"/>
      <c r="N54" s="501"/>
    </row>
    <row r="55" spans="1:14" ht="14.85" customHeight="1" thickBot="1">
      <c r="A55" s="74" t="s">
        <v>677</v>
      </c>
      <c r="B55" s="75"/>
      <c r="C55" s="557">
        <v>956.8</v>
      </c>
      <c r="D55" s="508">
        <v>281.29999999999995</v>
      </c>
      <c r="E55" s="507">
        <v>675.5</v>
      </c>
      <c r="F55" s="506">
        <v>2.401350870956275</v>
      </c>
      <c r="G55" s="506">
        <v>0.21810390024846704</v>
      </c>
      <c r="H55" s="506">
        <v>0.14815400010533522</v>
      </c>
      <c r="I55" s="501"/>
      <c r="J55" s="501"/>
      <c r="K55" s="501"/>
      <c r="L55" s="501"/>
      <c r="M55" s="501"/>
      <c r="N55" s="501"/>
    </row>
    <row r="56" spans="1:14" ht="14.85" customHeight="1" thickBot="1">
      <c r="A56" s="76" t="s">
        <v>41</v>
      </c>
      <c r="B56" s="77"/>
      <c r="C56" s="535">
        <v>4386.8999999999996</v>
      </c>
      <c r="D56" s="505">
        <v>1898.6999999999998</v>
      </c>
      <c r="E56" s="504">
        <v>2488.1999999999998</v>
      </c>
      <c r="F56" s="503">
        <v>1.3104755885605941</v>
      </c>
      <c r="G56" s="503">
        <v>1</v>
      </c>
      <c r="H56" s="503">
        <v>1</v>
      </c>
      <c r="I56" s="501"/>
      <c r="J56" s="501"/>
      <c r="K56" s="501"/>
      <c r="L56" s="501"/>
      <c r="M56" s="501"/>
      <c r="N56" s="501"/>
    </row>
    <row r="57" spans="1:14" ht="14.85" customHeight="1">
      <c r="A57" s="641" t="s">
        <v>676</v>
      </c>
      <c r="B57" s="642"/>
      <c r="C57" s="643"/>
      <c r="D57" s="643"/>
      <c r="E57" s="643"/>
      <c r="F57" s="643"/>
      <c r="G57" s="500"/>
      <c r="H57" s="553"/>
      <c r="I57" s="501"/>
      <c r="J57" s="501"/>
      <c r="K57" s="501"/>
    </row>
    <row r="58" spans="1:14" ht="14.85" customHeight="1">
      <c r="A58" s="31" t="s">
        <v>679</v>
      </c>
    </row>
    <row r="61" spans="1:14" ht="14.85" customHeight="1">
      <c r="A61" s="315" t="s">
        <v>680</v>
      </c>
      <c r="B61" s="315"/>
      <c r="C61" s="315"/>
      <c r="D61" s="315"/>
      <c r="E61" s="315"/>
      <c r="F61" s="315"/>
    </row>
    <row r="62" spans="1:14" ht="14.25">
      <c r="A62" s="47"/>
      <c r="B62" s="49"/>
      <c r="C62" s="47" t="s">
        <v>38</v>
      </c>
      <c r="D62" s="633" t="s">
        <v>668</v>
      </c>
      <c r="E62" s="65" t="s">
        <v>39</v>
      </c>
      <c r="F62" s="65" t="s">
        <v>40</v>
      </c>
      <c r="G62" s="161" t="s">
        <v>988</v>
      </c>
      <c r="H62" s="161" t="s">
        <v>989</v>
      </c>
    </row>
    <row r="63" spans="1:14" ht="14.85" customHeight="1">
      <c r="A63" s="61" t="s">
        <v>78</v>
      </c>
      <c r="B63" s="64"/>
      <c r="C63" s="537">
        <v>2717.3</v>
      </c>
      <c r="D63" s="511">
        <v>1397.7</v>
      </c>
      <c r="E63" s="510">
        <v>1319.6000000000001</v>
      </c>
      <c r="F63" s="536">
        <v>0.94412248694283474</v>
      </c>
      <c r="G63" s="536">
        <v>0.61941234128883726</v>
      </c>
      <c r="H63" s="536">
        <v>0.73613525043450778</v>
      </c>
      <c r="I63" s="501"/>
      <c r="J63" s="501"/>
      <c r="K63" s="501"/>
      <c r="L63" s="501"/>
      <c r="M63" s="501"/>
      <c r="N63" s="501"/>
    </row>
    <row r="64" spans="1:14" ht="14.85" customHeight="1">
      <c r="A64" s="61" t="s">
        <v>79</v>
      </c>
      <c r="B64" s="64"/>
      <c r="C64" s="537">
        <v>1574.1</v>
      </c>
      <c r="D64" s="511">
        <v>422.7</v>
      </c>
      <c r="E64" s="510">
        <v>1151.3999999999999</v>
      </c>
      <c r="F64" s="536">
        <v>2.7239176721078775</v>
      </c>
      <c r="G64" s="536">
        <v>0.35881829993845316</v>
      </c>
      <c r="H64" s="536">
        <v>0.22262600726813081</v>
      </c>
      <c r="I64" s="501"/>
      <c r="J64" s="501"/>
      <c r="K64" s="501"/>
      <c r="L64" s="501"/>
      <c r="M64" s="501"/>
      <c r="N64" s="501"/>
    </row>
    <row r="65" spans="1:14" ht="14.85" customHeight="1" thickBot="1">
      <c r="A65" s="74" t="s">
        <v>80</v>
      </c>
      <c r="B65" s="75"/>
      <c r="C65" s="557">
        <v>95.5</v>
      </c>
      <c r="D65" s="508">
        <v>78.3</v>
      </c>
      <c r="E65" s="507">
        <v>17.200000000000003</v>
      </c>
      <c r="F65" s="506">
        <v>0.21966794380587487</v>
      </c>
      <c r="G65" s="506">
        <v>2.1769358772709659E-2</v>
      </c>
      <c r="H65" s="506">
        <v>4.1238742297361353E-2</v>
      </c>
      <c r="I65" s="501"/>
      <c r="J65" s="501"/>
      <c r="K65" s="501"/>
      <c r="L65" s="501"/>
      <c r="M65" s="501"/>
      <c r="N65" s="501"/>
    </row>
    <row r="66" spans="1:14" ht="14.85" customHeight="1" thickBot="1">
      <c r="A66" s="76" t="s">
        <v>41</v>
      </c>
      <c r="B66" s="77"/>
      <c r="C66" s="535">
        <v>4386.8999999999996</v>
      </c>
      <c r="D66" s="505">
        <v>1898.7</v>
      </c>
      <c r="E66" s="504">
        <v>2488.1999999999998</v>
      </c>
      <c r="F66" s="503">
        <v>1.3104755885605939</v>
      </c>
      <c r="G66" s="503">
        <v>1</v>
      </c>
      <c r="H66" s="503">
        <v>1</v>
      </c>
      <c r="I66" s="501"/>
      <c r="J66" s="501"/>
      <c r="K66" s="501"/>
      <c r="L66" s="501"/>
      <c r="M66" s="501"/>
      <c r="N66" s="501"/>
    </row>
    <row r="67" spans="1:14" s="171" customFormat="1" ht="14.85" customHeight="1">
      <c r="A67" s="166" t="s">
        <v>676</v>
      </c>
      <c r="B67" s="365"/>
      <c r="C67" s="366"/>
      <c r="D67" s="366"/>
      <c r="E67" s="366"/>
      <c r="F67" s="366"/>
      <c r="G67" s="363"/>
      <c r="H67" s="364"/>
    </row>
    <row r="68" spans="1:14" ht="14.85" customHeight="1">
      <c r="A68" s="31" t="s">
        <v>681</v>
      </c>
    </row>
    <row r="70" spans="1:14" ht="14.85" customHeight="1">
      <c r="A70" s="315" t="s">
        <v>81</v>
      </c>
      <c r="B70" s="315"/>
      <c r="C70" s="315"/>
      <c r="D70" s="315"/>
      <c r="E70" s="315"/>
      <c r="F70" s="315"/>
    </row>
    <row r="71" spans="1:14" ht="14.25">
      <c r="A71" s="47"/>
      <c r="B71" s="49"/>
      <c r="C71" s="47" t="s">
        <v>38</v>
      </c>
      <c r="D71" s="640" t="s">
        <v>675</v>
      </c>
      <c r="E71" s="65" t="s">
        <v>39</v>
      </c>
      <c r="F71" s="65" t="s">
        <v>40</v>
      </c>
    </row>
    <row r="72" spans="1:14" s="30" customFormat="1" ht="14.85" customHeight="1">
      <c r="A72" s="78" t="s">
        <v>82</v>
      </c>
      <c r="B72" s="79"/>
      <c r="C72" s="561">
        <v>3608.7</v>
      </c>
      <c r="D72" s="560">
        <v>1380.9</v>
      </c>
      <c r="E72" s="559">
        <v>2227.7999999999997</v>
      </c>
      <c r="F72" s="558">
        <v>1.6132956767325655</v>
      </c>
      <c r="G72" s="608"/>
      <c r="H72" s="603"/>
      <c r="I72" s="607"/>
      <c r="J72" s="607"/>
    </row>
    <row r="73" spans="1:14" ht="14.85" customHeight="1">
      <c r="A73" s="336" t="s">
        <v>83</v>
      </c>
      <c r="B73" s="64"/>
      <c r="C73" s="537">
        <v>2082.1</v>
      </c>
      <c r="D73" s="511">
        <v>952.9</v>
      </c>
      <c r="E73" s="510">
        <v>1129.1999999999998</v>
      </c>
      <c r="F73" s="536">
        <v>1.1850141672788328</v>
      </c>
      <c r="G73" s="500"/>
      <c r="H73" s="553"/>
      <c r="I73" s="501"/>
      <c r="J73" s="501"/>
    </row>
    <row r="74" spans="1:14" ht="14.85" customHeight="1">
      <c r="A74" s="61" t="s">
        <v>84</v>
      </c>
      <c r="B74" s="64"/>
      <c r="C74" s="537">
        <v>1501.3</v>
      </c>
      <c r="D74" s="511">
        <v>415.6</v>
      </c>
      <c r="E74" s="510">
        <v>1085.6999999999998</v>
      </c>
      <c r="F74" s="536">
        <v>2.612367661212704</v>
      </c>
      <c r="G74" s="500"/>
      <c r="H74" s="553"/>
      <c r="I74" s="501"/>
      <c r="J74" s="501"/>
    </row>
    <row r="75" spans="1:14" ht="14.85" customHeight="1" thickBot="1">
      <c r="A75" s="74" t="s">
        <v>80</v>
      </c>
      <c r="B75" s="75"/>
      <c r="C75" s="557">
        <v>25.3</v>
      </c>
      <c r="D75" s="508">
        <v>12.4</v>
      </c>
      <c r="E75" s="507">
        <v>12.9</v>
      </c>
      <c r="F75" s="506">
        <v>1.0403225806451613</v>
      </c>
      <c r="G75" s="500"/>
      <c r="H75" s="553"/>
      <c r="I75" s="501"/>
      <c r="J75" s="501"/>
    </row>
    <row r="76" spans="1:14" ht="14.85" customHeight="1">
      <c r="A76" s="78" t="s">
        <v>85</v>
      </c>
      <c r="B76" s="79"/>
      <c r="C76" s="561">
        <v>220</v>
      </c>
      <c r="D76" s="560">
        <v>174.60000000000002</v>
      </c>
      <c r="E76" s="559">
        <v>45.399999999999977</v>
      </c>
      <c r="F76" s="558">
        <v>0.26002290950744544</v>
      </c>
      <c r="G76" s="606"/>
      <c r="H76" s="501"/>
      <c r="I76" s="501"/>
      <c r="J76" s="501"/>
    </row>
    <row r="77" spans="1:14" ht="14.85" customHeight="1">
      <c r="A77" s="61" t="s">
        <v>86</v>
      </c>
      <c r="B77" s="64"/>
      <c r="C77" s="537">
        <v>115.8</v>
      </c>
      <c r="D77" s="511">
        <v>97.2</v>
      </c>
      <c r="E77" s="510">
        <v>18.599999999999994</v>
      </c>
      <c r="F77" s="536">
        <v>0.19135802469135796</v>
      </c>
      <c r="G77" s="500"/>
      <c r="H77" s="553"/>
      <c r="I77" s="501"/>
      <c r="J77" s="501"/>
    </row>
    <row r="78" spans="1:14" ht="14.85" customHeight="1">
      <c r="A78" s="61" t="s">
        <v>87</v>
      </c>
      <c r="B78" s="64"/>
      <c r="C78" s="537">
        <v>40.6</v>
      </c>
      <c r="D78" s="511">
        <v>31.7</v>
      </c>
      <c r="E78" s="510">
        <v>8.9000000000000021</v>
      </c>
      <c r="F78" s="536">
        <v>0.28075709779179819</v>
      </c>
      <c r="G78" s="500"/>
      <c r="H78" s="553"/>
      <c r="I78" s="501"/>
      <c r="J78" s="501"/>
    </row>
    <row r="79" spans="1:14" ht="14.85" customHeight="1" thickBot="1">
      <c r="A79" s="74" t="s">
        <v>80</v>
      </c>
      <c r="B79" s="75"/>
      <c r="C79" s="557">
        <v>63.6</v>
      </c>
      <c r="D79" s="508">
        <v>45.7</v>
      </c>
      <c r="E79" s="507">
        <v>17.899999999999999</v>
      </c>
      <c r="F79" s="506">
        <v>0.39168490153172864</v>
      </c>
      <c r="G79" s="500"/>
      <c r="H79" s="553"/>
      <c r="I79" s="501"/>
      <c r="J79" s="501"/>
    </row>
    <row r="80" spans="1:14" ht="14.85" customHeight="1">
      <c r="A80" s="78" t="s">
        <v>80</v>
      </c>
      <c r="B80" s="79"/>
      <c r="C80" s="561">
        <v>170.39999999999998</v>
      </c>
      <c r="D80" s="560">
        <v>151.1</v>
      </c>
      <c r="E80" s="559">
        <v>19.299999999999983</v>
      </c>
      <c r="F80" s="558">
        <v>0.12772998014559883</v>
      </c>
      <c r="G80" s="500"/>
      <c r="H80" s="553"/>
      <c r="I80" s="501"/>
      <c r="J80" s="501"/>
    </row>
    <row r="81" spans="1:11" ht="14.85" customHeight="1">
      <c r="A81" s="61" t="s">
        <v>88</v>
      </c>
      <c r="B81" s="64"/>
      <c r="C81" s="537">
        <v>137.69999999999999</v>
      </c>
      <c r="D81" s="511">
        <v>122.6</v>
      </c>
      <c r="E81" s="510">
        <v>15.099999999999994</v>
      </c>
      <c r="F81" s="536">
        <v>0.12316476345840126</v>
      </c>
      <c r="G81" s="500"/>
      <c r="H81" s="553"/>
      <c r="I81" s="501"/>
      <c r="J81" s="501"/>
    </row>
    <row r="82" spans="1:11" ht="14.85" customHeight="1">
      <c r="A82" s="95" t="s">
        <v>89</v>
      </c>
      <c r="B82" s="318"/>
      <c r="C82" s="537">
        <v>18.5</v>
      </c>
      <c r="D82" s="511">
        <v>0</v>
      </c>
      <c r="E82" s="510">
        <v>18.5</v>
      </c>
      <c r="F82" s="536">
        <v>1</v>
      </c>
      <c r="G82" s="500"/>
      <c r="H82" s="553"/>
      <c r="I82" s="501"/>
      <c r="J82" s="501"/>
    </row>
    <row r="83" spans="1:11" ht="28.5" customHeight="1" thickBot="1">
      <c r="A83" s="74" t="s">
        <v>90</v>
      </c>
      <c r="B83" s="75"/>
      <c r="C83" s="557">
        <v>14.2</v>
      </c>
      <c r="D83" s="508">
        <v>28.5</v>
      </c>
      <c r="E83" s="507">
        <v>-14.3</v>
      </c>
      <c r="F83" s="506">
        <v>-0.50175438596491229</v>
      </c>
      <c r="G83" s="500"/>
      <c r="H83" s="553"/>
      <c r="I83" s="501"/>
      <c r="J83" s="501"/>
    </row>
    <row r="84" spans="1:11" ht="14.85" customHeight="1" thickBot="1">
      <c r="A84" s="76" t="s">
        <v>91</v>
      </c>
      <c r="B84" s="77"/>
      <c r="C84" s="535">
        <v>3999.0999999999995</v>
      </c>
      <c r="D84" s="505">
        <v>1706.6000000000001</v>
      </c>
      <c r="E84" s="504">
        <v>2292.4999999999991</v>
      </c>
      <c r="F84" s="503">
        <v>1.3433141919606228</v>
      </c>
      <c r="G84" s="500"/>
      <c r="H84" s="553"/>
      <c r="I84" s="501"/>
      <c r="J84" s="501"/>
    </row>
    <row r="85" spans="1:11" ht="14.85" customHeight="1">
      <c r="A85" s="641" t="s">
        <v>676</v>
      </c>
      <c r="B85" s="642"/>
      <c r="C85" s="643"/>
      <c r="D85" s="643"/>
      <c r="E85" s="643"/>
      <c r="F85" s="643"/>
      <c r="G85" s="500"/>
      <c r="H85" s="553"/>
      <c r="I85" s="501"/>
      <c r="J85" s="501"/>
      <c r="K85" s="501"/>
    </row>
    <row r="88" spans="1:11" ht="14.85" customHeight="1">
      <c r="A88" s="315" t="s">
        <v>92</v>
      </c>
      <c r="B88" s="315"/>
      <c r="C88" s="315"/>
      <c r="D88" s="315"/>
      <c r="E88" s="315"/>
      <c r="F88" s="315"/>
    </row>
    <row r="89" spans="1:11" ht="12.75">
      <c r="A89" s="47"/>
      <c r="B89" s="49"/>
      <c r="C89" s="47" t="s">
        <v>38</v>
      </c>
      <c r="D89" s="47" t="s">
        <v>93</v>
      </c>
      <c r="E89" s="65" t="s">
        <v>39</v>
      </c>
      <c r="F89" s="65" t="s">
        <v>40</v>
      </c>
      <c r="G89" s="162"/>
      <c r="H89" s="10"/>
    </row>
    <row r="90" spans="1:11" ht="14.85" customHeight="1">
      <c r="A90" s="61" t="s">
        <v>45</v>
      </c>
      <c r="B90" s="64"/>
      <c r="C90" s="537">
        <v>252.4</v>
      </c>
      <c r="D90" s="511">
        <v>107.5</v>
      </c>
      <c r="E90" s="510">
        <v>144.9</v>
      </c>
      <c r="F90" s="536">
        <v>1.347906976744186</v>
      </c>
      <c r="G90" s="604"/>
      <c r="H90" s="501"/>
      <c r="I90" s="501"/>
      <c r="J90" s="501"/>
    </row>
    <row r="91" spans="1:11" ht="14.85" customHeight="1">
      <c r="A91" s="57" t="s">
        <v>46</v>
      </c>
      <c r="B91" s="69"/>
      <c r="C91" s="539">
        <v>164.5</v>
      </c>
      <c r="D91" s="514">
        <v>145.4</v>
      </c>
      <c r="E91" s="513">
        <v>19.099999999999994</v>
      </c>
      <c r="F91" s="538">
        <v>0.13136176066024755</v>
      </c>
      <c r="G91" s="605"/>
      <c r="H91" s="501"/>
      <c r="I91" s="501"/>
      <c r="J91" s="501"/>
    </row>
    <row r="92" spans="1:11" ht="14.85" customHeight="1">
      <c r="A92" s="61" t="s">
        <v>47</v>
      </c>
      <c r="B92" s="64"/>
      <c r="C92" s="537">
        <v>34.6</v>
      </c>
      <c r="D92" s="511">
        <v>37.200000000000003</v>
      </c>
      <c r="E92" s="510">
        <v>-2.6000000000000014</v>
      </c>
      <c r="F92" s="536">
        <v>-6.9892473118279605E-2</v>
      </c>
      <c r="G92" s="604"/>
      <c r="H92" s="501"/>
      <c r="I92" s="501"/>
      <c r="J92" s="501"/>
    </row>
    <row r="93" spans="1:11" ht="14.85" customHeight="1">
      <c r="A93" s="61" t="s">
        <v>48</v>
      </c>
      <c r="B93" s="64"/>
      <c r="C93" s="537">
        <v>15.6</v>
      </c>
      <c r="D93" s="511">
        <v>40.6</v>
      </c>
      <c r="E93" s="510">
        <v>-25</v>
      </c>
      <c r="F93" s="536">
        <v>-0.61576354679802958</v>
      </c>
      <c r="G93" s="604"/>
      <c r="H93" s="501"/>
      <c r="I93" s="501"/>
      <c r="J93" s="501"/>
    </row>
    <row r="94" spans="1:11" ht="14.85" customHeight="1" thickBot="1">
      <c r="A94" s="644" t="s">
        <v>307</v>
      </c>
      <c r="B94" s="75"/>
      <c r="C94" s="557">
        <v>2.2000000000000002</v>
      </c>
      <c r="D94" s="508">
        <v>2</v>
      </c>
      <c r="E94" s="507">
        <v>0.20000000000000018</v>
      </c>
      <c r="F94" s="506">
        <v>0.10000000000000009</v>
      </c>
      <c r="G94" s="605"/>
      <c r="H94" s="501"/>
      <c r="I94" s="501"/>
      <c r="J94" s="501"/>
    </row>
    <row r="95" spans="1:11" ht="14.85" customHeight="1" thickBot="1">
      <c r="A95" s="76" t="s">
        <v>94</v>
      </c>
      <c r="B95" s="77"/>
      <c r="C95" s="535">
        <v>469.3</v>
      </c>
      <c r="D95" s="505">
        <v>332.70000000000005</v>
      </c>
      <c r="E95" s="504">
        <v>136.59999999999997</v>
      </c>
      <c r="F95" s="503">
        <v>0.41058010219416874</v>
      </c>
      <c r="G95" s="574"/>
      <c r="H95" s="501"/>
      <c r="I95" s="501"/>
      <c r="J95" s="501"/>
    </row>
    <row r="96" spans="1:11" s="501" customFormat="1" ht="14.65" customHeight="1">
      <c r="A96" s="641" t="s">
        <v>682</v>
      </c>
      <c r="B96" s="642"/>
      <c r="C96" s="643"/>
      <c r="D96" s="643"/>
      <c r="E96" s="643"/>
      <c r="F96" s="643"/>
      <c r="G96" s="502"/>
    </row>
    <row r="97" spans="1:10" ht="14.85" customHeight="1">
      <c r="A97" s="31"/>
      <c r="G97" s="164"/>
      <c r="H97" s="10"/>
    </row>
    <row r="98" spans="1:10" s="501" customFormat="1" ht="14.65" customHeight="1">
      <c r="A98" s="646"/>
      <c r="B98" s="642"/>
      <c r="C98" s="643"/>
      <c r="D98" s="643"/>
      <c r="E98" s="643"/>
      <c r="F98" s="643"/>
      <c r="G98" s="502"/>
    </row>
    <row r="99" spans="1:10" s="501" customFormat="1" ht="14.65" customHeight="1">
      <c r="A99" s="500"/>
      <c r="B99" s="642"/>
      <c r="C99" s="643"/>
      <c r="D99" s="643"/>
      <c r="E99" s="643"/>
      <c r="F99" s="643"/>
      <c r="G99" s="502"/>
    </row>
    <row r="100" spans="1:10" ht="14.85" customHeight="1">
      <c r="A100" s="315" t="s">
        <v>95</v>
      </c>
      <c r="B100" s="315"/>
      <c r="C100" s="315"/>
      <c r="D100" s="315"/>
      <c r="E100" s="315"/>
      <c r="F100" s="315"/>
      <c r="G100" s="164"/>
      <c r="H100" s="10"/>
    </row>
    <row r="101" spans="1:10" ht="12.75">
      <c r="A101" s="47"/>
      <c r="B101" s="49"/>
      <c r="C101" s="47" t="s">
        <v>38</v>
      </c>
      <c r="D101" s="47" t="s">
        <v>93</v>
      </c>
      <c r="E101" s="65" t="s">
        <v>39</v>
      </c>
      <c r="F101" s="65" t="s">
        <v>40</v>
      </c>
      <c r="G101" s="162"/>
      <c r="H101" s="10"/>
    </row>
    <row r="102" spans="1:10" ht="14.85" customHeight="1">
      <c r="A102" s="57" t="s">
        <v>96</v>
      </c>
      <c r="B102" s="69"/>
      <c r="C102" s="539">
        <v>162.9</v>
      </c>
      <c r="D102" s="514">
        <v>187.4</v>
      </c>
      <c r="E102" s="513">
        <v>-24.5</v>
      </c>
      <c r="F102" s="538">
        <v>-0.13073639274279616</v>
      </c>
      <c r="G102" s="605"/>
      <c r="H102" s="501"/>
      <c r="I102" s="501"/>
      <c r="J102" s="501"/>
    </row>
    <row r="103" spans="1:10" ht="14.85" customHeight="1">
      <c r="A103" s="61" t="s">
        <v>97</v>
      </c>
      <c r="B103" s="64"/>
      <c r="C103" s="537">
        <v>11.1</v>
      </c>
      <c r="D103" s="511">
        <v>11.6</v>
      </c>
      <c r="E103" s="510">
        <v>-0.5</v>
      </c>
      <c r="F103" s="536">
        <v>-4.3103448275862072E-2</v>
      </c>
      <c r="G103" s="604"/>
      <c r="H103" s="501"/>
      <c r="I103" s="501"/>
      <c r="J103" s="501"/>
    </row>
    <row r="104" spans="1:10" ht="14.85" customHeight="1" thickBot="1">
      <c r="A104" s="74" t="s">
        <v>98</v>
      </c>
      <c r="B104" s="75"/>
      <c r="C104" s="557">
        <v>295.2</v>
      </c>
      <c r="D104" s="508">
        <v>133.69999999999999</v>
      </c>
      <c r="E104" s="507">
        <v>161.5</v>
      </c>
      <c r="F104" s="506">
        <v>1.2079281974569933</v>
      </c>
      <c r="G104" s="605"/>
      <c r="H104" s="501"/>
      <c r="I104" s="501"/>
      <c r="J104" s="501"/>
    </row>
    <row r="105" spans="1:10" ht="14.85" customHeight="1" thickBot="1">
      <c r="A105" s="76" t="s">
        <v>99</v>
      </c>
      <c r="B105" s="77"/>
      <c r="C105" s="535">
        <v>469.3</v>
      </c>
      <c r="D105" s="505">
        <v>332.7</v>
      </c>
      <c r="E105" s="504">
        <v>136.6</v>
      </c>
      <c r="F105" s="503">
        <v>0.41058010219416891</v>
      </c>
      <c r="G105" s="574"/>
      <c r="H105" s="501"/>
      <c r="I105" s="501"/>
      <c r="J105" s="501"/>
    </row>
    <row r="108" spans="1:10" ht="14.85" customHeight="1">
      <c r="A108" s="315" t="s">
        <v>100</v>
      </c>
      <c r="B108" s="315"/>
      <c r="C108" s="315"/>
      <c r="D108" s="315"/>
      <c r="E108" s="315"/>
      <c r="F108" s="315"/>
    </row>
    <row r="109" spans="1:10" ht="14.25">
      <c r="A109" s="47"/>
      <c r="B109" s="49"/>
      <c r="C109" s="47" t="s">
        <v>38</v>
      </c>
      <c r="D109" s="47" t="s">
        <v>675</v>
      </c>
      <c r="E109" s="65" t="s">
        <v>39</v>
      </c>
      <c r="F109" s="65" t="s">
        <v>40</v>
      </c>
    </row>
    <row r="110" spans="1:10" ht="14.85" customHeight="1">
      <c r="A110" s="61" t="s">
        <v>45</v>
      </c>
      <c r="B110" s="64"/>
      <c r="C110" s="602">
        <v>221.7</v>
      </c>
      <c r="D110" s="601">
        <v>86.2</v>
      </c>
      <c r="E110" s="600">
        <v>135.5</v>
      </c>
      <c r="F110" s="599">
        <v>1.5719257540603249</v>
      </c>
      <c r="G110" s="500"/>
      <c r="H110" s="553"/>
      <c r="I110" s="501"/>
      <c r="J110" s="501"/>
    </row>
    <row r="111" spans="1:10" ht="14.85" customHeight="1">
      <c r="A111" s="57" t="s">
        <v>46</v>
      </c>
      <c r="B111" s="69"/>
      <c r="C111" s="598">
        <v>62.6</v>
      </c>
      <c r="D111" s="597">
        <v>58.5</v>
      </c>
      <c r="E111" s="596">
        <v>4.1000000000000014</v>
      </c>
      <c r="F111" s="595">
        <v>7.0085470085470114E-2</v>
      </c>
      <c r="G111" s="500"/>
      <c r="H111" s="553"/>
      <c r="I111" s="501"/>
      <c r="J111" s="501"/>
    </row>
    <row r="112" spans="1:10" ht="14.85" customHeight="1">
      <c r="A112" s="61" t="s">
        <v>47</v>
      </c>
      <c r="B112" s="64"/>
      <c r="C112" s="602">
        <v>23.1</v>
      </c>
      <c r="D112" s="601">
        <v>25.8</v>
      </c>
      <c r="E112" s="600">
        <v>-2.6999999999999993</v>
      </c>
      <c r="F112" s="599">
        <v>-0.10465116279069764</v>
      </c>
      <c r="G112" s="500"/>
      <c r="H112" s="553"/>
      <c r="I112" s="501"/>
      <c r="J112" s="501"/>
    </row>
    <row r="113" spans="1:13" ht="14.85" customHeight="1">
      <c r="A113" s="61" t="s">
        <v>48</v>
      </c>
      <c r="B113" s="64"/>
      <c r="C113" s="602">
        <v>13.4</v>
      </c>
      <c r="D113" s="601">
        <v>38.799999999999997</v>
      </c>
      <c r="E113" s="600">
        <v>-25.4</v>
      </c>
      <c r="F113" s="599">
        <v>-0.65463917525773196</v>
      </c>
      <c r="G113" s="500"/>
      <c r="H113" s="553"/>
      <c r="I113" s="501"/>
      <c r="J113" s="501"/>
    </row>
    <row r="114" spans="1:13" ht="14.85" customHeight="1" thickBot="1">
      <c r="A114" s="74" t="s">
        <v>677</v>
      </c>
      <c r="B114" s="75"/>
      <c r="C114" s="594">
        <v>-3.4</v>
      </c>
      <c r="D114" s="593">
        <v>-2.9</v>
      </c>
      <c r="E114" s="592">
        <v>-0.5</v>
      </c>
      <c r="F114" s="591">
        <v>0.17241379310344829</v>
      </c>
      <c r="G114" s="500"/>
      <c r="H114" s="603"/>
      <c r="I114" s="501"/>
      <c r="J114" s="501"/>
    </row>
    <row r="115" spans="1:13" ht="14.85" customHeight="1" thickBot="1">
      <c r="A115" s="76" t="s">
        <v>101</v>
      </c>
      <c r="B115" s="77"/>
      <c r="C115" s="590">
        <v>317.40000000000003</v>
      </c>
      <c r="D115" s="589">
        <v>206.4</v>
      </c>
      <c r="E115" s="588">
        <v>111.00000000000003</v>
      </c>
      <c r="F115" s="587">
        <v>0.53779069767441878</v>
      </c>
      <c r="G115" s="574"/>
      <c r="H115" s="501"/>
      <c r="I115" s="501"/>
      <c r="J115" s="501"/>
    </row>
    <row r="116" spans="1:13" ht="14.85" customHeight="1">
      <c r="A116" s="650" t="s">
        <v>102</v>
      </c>
      <c r="B116" s="651"/>
      <c r="C116" s="586">
        <v>7.3999999999999996E-2</v>
      </c>
      <c r="D116" s="585">
        <v>0.109</v>
      </c>
      <c r="E116" s="584" t="s">
        <v>969</v>
      </c>
      <c r="F116" s="584" t="s">
        <v>51</v>
      </c>
      <c r="G116" s="500"/>
      <c r="H116" s="553"/>
      <c r="I116" s="501"/>
      <c r="J116" s="501"/>
    </row>
    <row r="117" spans="1:13" ht="14.85" customHeight="1">
      <c r="A117" s="649" t="s">
        <v>690</v>
      </c>
    </row>
    <row r="118" spans="1:13" ht="14.85" customHeight="1">
      <c r="A118" s="31" t="s">
        <v>678</v>
      </c>
    </row>
    <row r="119" spans="1:13" ht="14.85" customHeight="1">
      <c r="A119" s="31"/>
      <c r="M119" s="501"/>
    </row>
    <row r="121" spans="1:13" ht="14.85" customHeight="1">
      <c r="A121" s="315" t="s">
        <v>103</v>
      </c>
      <c r="B121" s="315"/>
      <c r="C121" s="315"/>
      <c r="D121" s="315"/>
      <c r="E121" s="315"/>
      <c r="F121" s="315"/>
    </row>
    <row r="122" spans="1:13" ht="14.25">
      <c r="A122" s="47"/>
      <c r="B122" s="49"/>
      <c r="C122" s="648" t="s">
        <v>683</v>
      </c>
      <c r="D122" s="647" t="s">
        <v>93</v>
      </c>
      <c r="E122" s="65" t="s">
        <v>39</v>
      </c>
      <c r="F122" s="65" t="s">
        <v>40</v>
      </c>
    </row>
    <row r="123" spans="1:13" ht="14.85" customHeight="1" thickBot="1">
      <c r="A123" s="85" t="s">
        <v>45</v>
      </c>
      <c r="B123" s="69"/>
      <c r="C123" s="582">
        <v>226.20000000000002</v>
      </c>
      <c r="D123" s="581">
        <v>32.299999999999997</v>
      </c>
      <c r="E123" s="510">
        <v>193.90000000000003</v>
      </c>
      <c r="F123" s="536">
        <v>6.0030959752322</v>
      </c>
      <c r="G123" s="500"/>
      <c r="H123" s="553"/>
      <c r="I123" s="501"/>
      <c r="J123" s="501"/>
    </row>
    <row r="124" spans="1:13" ht="14.85" customHeight="1" thickBot="1">
      <c r="A124" s="86" t="s">
        <v>104</v>
      </c>
      <c r="B124" s="64"/>
      <c r="C124" s="582">
        <v>130.69999999999999</v>
      </c>
      <c r="D124" s="581">
        <v>8.6999999999999993</v>
      </c>
      <c r="E124" s="513">
        <v>121.99999999999999</v>
      </c>
      <c r="F124" s="536" t="s">
        <v>51</v>
      </c>
      <c r="G124" s="500"/>
      <c r="H124" s="553"/>
      <c r="I124" s="501"/>
      <c r="J124" s="501"/>
    </row>
    <row r="125" spans="1:13" ht="14.85" customHeight="1" thickBot="1">
      <c r="A125" s="86" t="s">
        <v>105</v>
      </c>
      <c r="B125" s="64"/>
      <c r="C125" s="582">
        <v>63.8</v>
      </c>
      <c r="D125" s="581">
        <v>21.9</v>
      </c>
      <c r="E125" s="510">
        <v>41.9</v>
      </c>
      <c r="F125" s="536">
        <v>1.91324200913242</v>
      </c>
      <c r="G125" s="500"/>
      <c r="H125" s="553"/>
      <c r="I125" s="501"/>
      <c r="J125" s="501"/>
    </row>
    <row r="126" spans="1:13" ht="14.85" customHeight="1" thickBot="1">
      <c r="A126" s="86" t="s">
        <v>106</v>
      </c>
      <c r="B126" s="64"/>
      <c r="C126" s="582">
        <v>20.8</v>
      </c>
      <c r="D126" s="581">
        <v>0</v>
      </c>
      <c r="E126" s="510">
        <v>20.8</v>
      </c>
      <c r="F126" s="536">
        <v>1</v>
      </c>
      <c r="G126" s="500"/>
      <c r="H126" s="553"/>
      <c r="I126" s="501"/>
      <c r="J126" s="501"/>
    </row>
    <row r="127" spans="1:13" ht="14.85" customHeight="1" thickBot="1">
      <c r="A127" s="86" t="s">
        <v>107</v>
      </c>
      <c r="B127" s="64"/>
      <c r="C127" s="582">
        <v>9.4</v>
      </c>
      <c r="D127" s="581">
        <v>0.9</v>
      </c>
      <c r="E127" s="513">
        <v>8.5</v>
      </c>
      <c r="F127" s="536">
        <v>9.4444444444444446</v>
      </c>
      <c r="G127" s="500"/>
      <c r="H127" s="553"/>
      <c r="I127" s="501"/>
      <c r="J127" s="501"/>
    </row>
    <row r="128" spans="1:13" ht="14.85" customHeight="1" thickBot="1">
      <c r="A128" s="86" t="s">
        <v>80</v>
      </c>
      <c r="B128" s="64"/>
      <c r="C128" s="582">
        <v>1.5</v>
      </c>
      <c r="D128" s="581">
        <v>0.7</v>
      </c>
      <c r="E128" s="510">
        <v>0.8</v>
      </c>
      <c r="F128" s="536">
        <v>1.142857142857143</v>
      </c>
      <c r="G128" s="500"/>
      <c r="H128" s="553"/>
      <c r="I128" s="501"/>
      <c r="J128" s="501"/>
    </row>
    <row r="129" spans="1:10" ht="14.85" customHeight="1" thickBot="1">
      <c r="A129" s="85" t="s">
        <v>46</v>
      </c>
      <c r="B129" s="69"/>
      <c r="C129" s="582">
        <v>268.10000000000002</v>
      </c>
      <c r="D129" s="581">
        <v>191.2</v>
      </c>
      <c r="E129" s="510">
        <v>76.900000000000034</v>
      </c>
      <c r="F129" s="536">
        <v>0.40219665271966548</v>
      </c>
      <c r="G129" s="500"/>
      <c r="H129" s="553"/>
      <c r="I129" s="501"/>
      <c r="J129" s="501"/>
    </row>
    <row r="130" spans="1:10" ht="14.85" customHeight="1" thickBot="1">
      <c r="A130" s="85" t="s">
        <v>108</v>
      </c>
      <c r="B130" s="69"/>
      <c r="C130" s="582">
        <v>243.8</v>
      </c>
      <c r="D130" s="581">
        <v>162.30000000000001</v>
      </c>
      <c r="E130" s="513">
        <v>81.5</v>
      </c>
      <c r="F130" s="536">
        <v>0.50215650030807146</v>
      </c>
      <c r="G130" s="500"/>
      <c r="H130" s="553"/>
      <c r="I130" s="501"/>
      <c r="J130" s="501"/>
    </row>
    <row r="131" spans="1:10" ht="14.85" customHeight="1" thickBot="1">
      <c r="A131" s="86" t="s">
        <v>109</v>
      </c>
      <c r="B131" s="69"/>
      <c r="C131" s="582">
        <v>121.1</v>
      </c>
      <c r="D131" s="581">
        <v>65.400000000000006</v>
      </c>
      <c r="E131" s="510">
        <v>55.699999999999989</v>
      </c>
      <c r="F131" s="536">
        <v>0.85168195718654405</v>
      </c>
      <c r="G131" s="583"/>
      <c r="H131" s="553"/>
      <c r="I131" s="501"/>
      <c r="J131" s="501"/>
    </row>
    <row r="132" spans="1:10" ht="26.25" customHeight="1" thickBot="1">
      <c r="A132" s="86" t="s">
        <v>110</v>
      </c>
      <c r="B132" s="69"/>
      <c r="C132" s="582">
        <v>23.7</v>
      </c>
      <c r="D132" s="581">
        <v>6.2</v>
      </c>
      <c r="E132" s="510">
        <v>17.5</v>
      </c>
      <c r="F132" s="536">
        <v>2.82258064516129</v>
      </c>
      <c r="G132" s="500"/>
      <c r="H132" s="553"/>
      <c r="I132" s="501"/>
      <c r="J132" s="501"/>
    </row>
    <row r="133" spans="1:10" ht="14.85" customHeight="1" thickBot="1">
      <c r="A133" s="86" t="s">
        <v>111</v>
      </c>
      <c r="B133" s="64"/>
      <c r="C133" s="582">
        <v>99</v>
      </c>
      <c r="D133" s="581">
        <v>90.6</v>
      </c>
      <c r="E133" s="513">
        <v>8.4000000000000057</v>
      </c>
      <c r="F133" s="536">
        <v>9.2715231788079541E-2</v>
      </c>
      <c r="G133" s="500"/>
      <c r="H133" s="553"/>
      <c r="I133" s="501"/>
      <c r="J133" s="501"/>
    </row>
    <row r="134" spans="1:10" ht="14.85" customHeight="1" thickBot="1">
      <c r="A134" s="85" t="s">
        <v>112</v>
      </c>
      <c r="B134" s="64"/>
      <c r="C134" s="582">
        <v>14.7</v>
      </c>
      <c r="D134" s="581">
        <v>24.1</v>
      </c>
      <c r="E134" s="510">
        <v>-9.4000000000000021</v>
      </c>
      <c r="F134" s="536">
        <v>-0.39004149377593367</v>
      </c>
      <c r="G134" s="500"/>
      <c r="H134" s="553"/>
      <c r="I134" s="501"/>
      <c r="J134" s="501"/>
    </row>
    <row r="135" spans="1:10" ht="14.85" customHeight="1" thickBot="1">
      <c r="A135" s="86" t="s">
        <v>113</v>
      </c>
      <c r="B135" s="64"/>
      <c r="C135" s="582">
        <v>8.3000000000000007</v>
      </c>
      <c r="D135" s="581">
        <v>13.9</v>
      </c>
      <c r="E135" s="510">
        <v>-5.6</v>
      </c>
      <c r="F135" s="536">
        <v>-0.40287769784172656</v>
      </c>
      <c r="G135" s="500"/>
      <c r="H135" s="553"/>
      <c r="J135" s="501"/>
    </row>
    <row r="136" spans="1:10" ht="14.85" customHeight="1" thickBot="1">
      <c r="A136" s="86" t="s">
        <v>114</v>
      </c>
      <c r="B136" s="64"/>
      <c r="C136" s="582">
        <v>6.4</v>
      </c>
      <c r="D136" s="581">
        <v>10.199999999999999</v>
      </c>
      <c r="E136" s="513">
        <v>-3.7999999999999989</v>
      </c>
      <c r="F136" s="536">
        <v>-0.37254901960784303</v>
      </c>
      <c r="G136" s="500"/>
      <c r="H136" s="553"/>
      <c r="I136" s="501"/>
      <c r="J136" s="501"/>
    </row>
    <row r="137" spans="1:10" ht="14.25" customHeight="1" thickBot="1">
      <c r="A137" s="86" t="s">
        <v>80</v>
      </c>
      <c r="B137" s="64"/>
      <c r="C137" s="582">
        <v>9.6</v>
      </c>
      <c r="D137" s="581">
        <v>4.9000000000000004</v>
      </c>
      <c r="E137" s="510">
        <v>4.6999999999999993</v>
      </c>
      <c r="F137" s="536">
        <v>0.95918367346938749</v>
      </c>
      <c r="G137" s="500"/>
      <c r="H137" s="553"/>
      <c r="I137" s="501"/>
      <c r="J137" s="501"/>
    </row>
    <row r="138" spans="1:10" ht="14.85" customHeight="1" thickBot="1">
      <c r="A138" s="85" t="s">
        <v>48</v>
      </c>
      <c r="B138" s="69"/>
      <c r="C138" s="582">
        <v>6.8</v>
      </c>
      <c r="D138" s="581">
        <v>2.9</v>
      </c>
      <c r="E138" s="510">
        <v>3.9</v>
      </c>
      <c r="F138" s="536">
        <v>1.3448275862068966</v>
      </c>
      <c r="G138" s="500"/>
      <c r="H138" s="553"/>
      <c r="I138" s="501"/>
      <c r="J138" s="501"/>
    </row>
    <row r="139" spans="1:10" ht="14.85" customHeight="1" thickBot="1">
      <c r="A139" s="85" t="s">
        <v>47</v>
      </c>
      <c r="B139" s="69"/>
      <c r="C139" s="582">
        <v>15</v>
      </c>
      <c r="D139" s="581">
        <v>0.2</v>
      </c>
      <c r="E139" s="510">
        <v>14.8</v>
      </c>
      <c r="F139" s="536" t="s">
        <v>51</v>
      </c>
      <c r="G139" s="500"/>
      <c r="H139" s="553"/>
      <c r="I139" s="501"/>
      <c r="J139" s="501"/>
    </row>
    <row r="140" spans="1:10" ht="14.85" customHeight="1" thickBot="1">
      <c r="A140" s="87" t="s">
        <v>677</v>
      </c>
      <c r="B140" s="88"/>
      <c r="C140" s="580">
        <v>5.7</v>
      </c>
      <c r="D140" s="579">
        <v>8.3000000000000007</v>
      </c>
      <c r="E140" s="507">
        <v>-2.6000000000000005</v>
      </c>
      <c r="F140" s="506">
        <v>-0.31325301204819284</v>
      </c>
      <c r="G140" s="500"/>
      <c r="H140" s="553"/>
      <c r="I140" s="501"/>
      <c r="J140" s="501"/>
    </row>
    <row r="141" spans="1:10" ht="14.85" customHeight="1" thickBot="1">
      <c r="A141" s="76" t="s">
        <v>115</v>
      </c>
      <c r="B141" s="652"/>
      <c r="C141" s="653">
        <v>521.79999999999995</v>
      </c>
      <c r="D141" s="578">
        <v>234.9</v>
      </c>
      <c r="E141" s="577">
        <v>286.89999999999998</v>
      </c>
      <c r="F141" s="576">
        <v>1.2213707960834397</v>
      </c>
      <c r="G141" s="574"/>
      <c r="H141" s="501"/>
      <c r="I141" s="501"/>
      <c r="J141" s="501"/>
    </row>
    <row r="142" spans="1:10" ht="32.450000000000003" customHeight="1">
      <c r="A142" s="85" t="s">
        <v>116</v>
      </c>
      <c r="B142" s="654"/>
      <c r="C142" s="655">
        <f>SUM(C143:C144)</f>
        <v>-71.2</v>
      </c>
      <c r="D142" s="514">
        <v>-49.3</v>
      </c>
      <c r="E142" s="513">
        <v>-21.9</v>
      </c>
      <c r="F142" s="538">
        <v>0.44400000000000001</v>
      </c>
      <c r="G142" s="574"/>
      <c r="H142" s="501"/>
      <c r="I142" s="501"/>
      <c r="J142" s="501"/>
    </row>
    <row r="143" spans="1:10" ht="14.85" customHeight="1">
      <c r="A143" s="85" t="s">
        <v>117</v>
      </c>
      <c r="B143" s="69"/>
      <c r="C143" s="539">
        <v>-29</v>
      </c>
      <c r="D143" s="514">
        <v>-17.200000000000003</v>
      </c>
      <c r="E143" s="513">
        <v>-11.799999999999997</v>
      </c>
      <c r="F143" s="538">
        <v>0.68604651162790675</v>
      </c>
      <c r="G143" s="500"/>
      <c r="H143" s="553"/>
      <c r="I143" s="501"/>
      <c r="J143" s="501"/>
    </row>
    <row r="144" spans="1:10" ht="14.85" customHeight="1" thickBot="1">
      <c r="A144" s="85" t="s">
        <v>684</v>
      </c>
      <c r="B144" s="69"/>
      <c r="C144" s="539">
        <v>-42.2</v>
      </c>
      <c r="D144" s="514">
        <v>-32.200000000000003</v>
      </c>
      <c r="E144" s="513">
        <v>-10</v>
      </c>
      <c r="F144" s="538">
        <v>0.3105590062111801</v>
      </c>
      <c r="G144" s="500"/>
      <c r="H144" s="553"/>
      <c r="I144" s="501"/>
      <c r="J144" s="501"/>
    </row>
    <row r="145" spans="1:10" ht="26.25" thickBot="1">
      <c r="A145" s="89" t="s">
        <v>118</v>
      </c>
      <c r="B145" s="90"/>
      <c r="C145" s="542">
        <v>450.59999999999997</v>
      </c>
      <c r="D145" s="541">
        <v>185.5</v>
      </c>
      <c r="E145" s="540">
        <v>265.09999999999997</v>
      </c>
      <c r="F145" s="575">
        <v>1.4291105121293799</v>
      </c>
      <c r="G145" s="574"/>
      <c r="H145" s="501"/>
      <c r="I145" s="501"/>
      <c r="J145" s="501"/>
    </row>
    <row r="146" spans="1:10" ht="14.25">
      <c r="A146" s="31" t="s">
        <v>685</v>
      </c>
      <c r="B146" s="461"/>
      <c r="C146" s="462"/>
      <c r="D146" s="463"/>
      <c r="E146" s="464"/>
      <c r="F146" s="465"/>
      <c r="G146" s="163"/>
      <c r="H146" s="10"/>
    </row>
    <row r="147" spans="1:10" ht="14.85" customHeight="1">
      <c r="A147" s="31" t="s">
        <v>686</v>
      </c>
      <c r="B147" s="91"/>
      <c r="C147" s="92"/>
      <c r="D147" s="92"/>
      <c r="E147" s="92"/>
      <c r="F147" s="92"/>
    </row>
    <row r="148" spans="1:10" s="11" customFormat="1" ht="14.85" customHeight="1">
      <c r="A148" s="31" t="s">
        <v>687</v>
      </c>
      <c r="B148" s="21"/>
      <c r="C148" s="27"/>
      <c r="D148" s="27"/>
      <c r="E148" s="27"/>
      <c r="F148" s="27"/>
      <c r="G148" s="27"/>
      <c r="H148" s="15"/>
    </row>
    <row r="149" spans="1:10" s="11" customFormat="1" ht="14.85" customHeight="1">
      <c r="A149" s="31"/>
      <c r="B149" s="21"/>
      <c r="C149" s="27"/>
      <c r="D149" s="27"/>
      <c r="E149" s="27"/>
      <c r="F149" s="27"/>
      <c r="G149" s="27"/>
      <c r="H149" s="15"/>
    </row>
    <row r="150" spans="1:10" s="11" customFormat="1" ht="14.85" customHeight="1">
      <c r="A150" s="31"/>
      <c r="B150" s="21"/>
      <c r="C150" s="27"/>
      <c r="D150" s="27"/>
      <c r="E150" s="27"/>
      <c r="F150" s="27"/>
      <c r="G150" s="27"/>
      <c r="H150" s="15"/>
    </row>
    <row r="151" spans="1:10" s="11" customFormat="1" ht="14.85" customHeight="1">
      <c r="A151" s="315" t="s">
        <v>688</v>
      </c>
      <c r="B151" s="28"/>
      <c r="C151" s="28"/>
      <c r="D151" s="28"/>
      <c r="E151" s="28"/>
      <c r="F151" s="28"/>
      <c r="G151" s="27"/>
      <c r="H151" s="15"/>
    </row>
    <row r="152" spans="1:10" s="11" customFormat="1" ht="14.85" customHeight="1">
      <c r="A152" s="47"/>
      <c r="B152" s="49"/>
      <c r="C152" s="49" t="s">
        <v>38</v>
      </c>
      <c r="D152" s="49" t="s">
        <v>119</v>
      </c>
      <c r="E152" s="68" t="s">
        <v>75</v>
      </c>
      <c r="F152" s="68" t="s">
        <v>76</v>
      </c>
      <c r="G152" s="27"/>
      <c r="H152" s="15"/>
    </row>
    <row r="153" spans="1:10" s="11" customFormat="1" ht="14.85" customHeight="1">
      <c r="A153" s="57" t="s">
        <v>77</v>
      </c>
      <c r="B153" s="69"/>
      <c r="C153" s="539">
        <v>412.1</v>
      </c>
      <c r="D153" s="514">
        <v>220.9</v>
      </c>
      <c r="E153" s="513">
        <v>191.20000000000002</v>
      </c>
      <c r="F153" s="512">
        <v>0.86533850985056648</v>
      </c>
      <c r="G153" s="27"/>
      <c r="H153" s="15"/>
    </row>
    <row r="154" spans="1:10" s="11" customFormat="1" ht="14.85" customHeight="1">
      <c r="A154" s="61" t="s">
        <v>120</v>
      </c>
      <c r="B154" s="64"/>
      <c r="C154" s="537">
        <v>86.4</v>
      </c>
      <c r="D154" s="511">
        <v>13.7</v>
      </c>
      <c r="E154" s="510">
        <v>72.8</v>
      </c>
      <c r="F154" s="509">
        <v>5.3256970233072485</v>
      </c>
      <c r="G154" s="27"/>
      <c r="H154" s="15"/>
    </row>
    <row r="155" spans="1:10" s="11" customFormat="1" ht="14.85" customHeight="1" thickBot="1">
      <c r="A155" s="74" t="s">
        <v>307</v>
      </c>
      <c r="B155" s="75"/>
      <c r="C155" s="557">
        <v>23.3</v>
      </c>
      <c r="D155" s="508">
        <v>0.3</v>
      </c>
      <c r="E155" s="507">
        <v>23</v>
      </c>
      <c r="F155" s="506" t="s">
        <v>51</v>
      </c>
      <c r="G155" s="27"/>
      <c r="H155" s="15"/>
    </row>
    <row r="156" spans="1:10" s="11" customFormat="1" ht="14.85" customHeight="1" thickBot="1">
      <c r="A156" s="76" t="s">
        <v>121</v>
      </c>
      <c r="B156" s="77"/>
      <c r="C156" s="535">
        <v>521.79999999999995</v>
      </c>
      <c r="D156" s="505">
        <v>234.9</v>
      </c>
      <c r="E156" s="504">
        <v>286.89999999999998</v>
      </c>
      <c r="F156" s="503">
        <v>1.2210000000000001</v>
      </c>
      <c r="G156" s="27"/>
      <c r="H156" s="15"/>
    </row>
    <row r="157" spans="1:10" s="11" customFormat="1" ht="14.85" customHeight="1">
      <c r="A157" s="871" t="s">
        <v>699</v>
      </c>
      <c r="B157" s="871"/>
      <c r="C157" s="871"/>
      <c r="D157" s="871"/>
      <c r="E157" s="871"/>
      <c r="F157" s="871"/>
      <c r="G157" s="27"/>
      <c r="H157" s="15"/>
    </row>
    <row r="158" spans="1:10" s="11" customFormat="1" ht="14.85" customHeight="1">
      <c r="A158" s="31"/>
      <c r="B158" s="21"/>
      <c r="C158" s="27"/>
      <c r="D158" s="27"/>
      <c r="E158" s="27"/>
      <c r="F158" s="27"/>
      <c r="G158" s="27"/>
      <c r="H158" s="15"/>
    </row>
    <row r="160" spans="1:10" ht="14.85" customHeight="1">
      <c r="A160" s="315" t="s">
        <v>122</v>
      </c>
      <c r="B160" s="315"/>
      <c r="C160" s="315"/>
      <c r="D160" s="315"/>
      <c r="E160" s="315"/>
      <c r="F160" s="315"/>
    </row>
    <row r="161" spans="1:10" ht="14.25">
      <c r="A161" s="47"/>
      <c r="B161" s="49"/>
      <c r="C161" s="347">
        <v>44926</v>
      </c>
      <c r="D161" s="639" t="s">
        <v>689</v>
      </c>
      <c r="E161" s="65" t="s">
        <v>75</v>
      </c>
      <c r="F161" s="65" t="s">
        <v>76</v>
      </c>
    </row>
    <row r="162" spans="1:10" ht="14.85" customHeight="1">
      <c r="A162" s="85" t="s">
        <v>123</v>
      </c>
      <c r="B162" s="69"/>
      <c r="C162" s="539">
        <v>3249.5</v>
      </c>
      <c r="D162" s="514">
        <v>2953.7000000000003</v>
      </c>
      <c r="E162" s="513">
        <v>295.79999999999973</v>
      </c>
      <c r="F162" s="538">
        <v>0.10014558011984957</v>
      </c>
      <c r="G162" s="500"/>
      <c r="H162" s="553"/>
      <c r="I162" s="501"/>
      <c r="J162" s="501"/>
    </row>
    <row r="163" spans="1:10" ht="14.85" customHeight="1" thickBot="1">
      <c r="A163" s="87" t="s">
        <v>124</v>
      </c>
      <c r="B163" s="88"/>
      <c r="C163" s="546">
        <v>2022.1000000000001</v>
      </c>
      <c r="D163" s="545">
        <v>1304.3999999999999</v>
      </c>
      <c r="E163" s="544">
        <v>717.70000000000027</v>
      </c>
      <c r="F163" s="543">
        <v>0.55021465808034375</v>
      </c>
      <c r="G163" s="500"/>
      <c r="H163" s="553"/>
      <c r="I163" s="501"/>
      <c r="J163" s="501"/>
    </row>
    <row r="164" spans="1:10" ht="14.85" customHeight="1" thickBot="1">
      <c r="A164" s="76" t="s">
        <v>125</v>
      </c>
      <c r="B164" s="77"/>
      <c r="C164" s="535">
        <v>5271.6</v>
      </c>
      <c r="D164" s="505">
        <v>4258.1000000000004</v>
      </c>
      <c r="E164" s="504">
        <v>1013.5</v>
      </c>
      <c r="F164" s="503">
        <v>0.23801695591930672</v>
      </c>
      <c r="G164" s="574"/>
      <c r="H164" s="501"/>
      <c r="I164" s="501"/>
      <c r="J164" s="501"/>
    </row>
    <row r="165" spans="1:10" ht="14.85" customHeight="1">
      <c r="A165" s="85" t="s">
        <v>66</v>
      </c>
      <c r="B165" s="69"/>
      <c r="C165" s="539">
        <v>2125.6</v>
      </c>
      <c r="D165" s="514">
        <v>1855.9</v>
      </c>
      <c r="E165" s="513">
        <v>269.69999999999982</v>
      </c>
      <c r="F165" s="538">
        <v>0.14532032975914641</v>
      </c>
      <c r="G165" s="500"/>
      <c r="H165" s="553"/>
      <c r="I165" s="501"/>
      <c r="J165" s="501"/>
    </row>
    <row r="166" spans="1:10" ht="14.85" customHeight="1">
      <c r="A166" s="85" t="s">
        <v>126</v>
      </c>
      <c r="B166" s="69"/>
      <c r="C166" s="539">
        <v>3146</v>
      </c>
      <c r="D166" s="514">
        <v>2402.1999999999998</v>
      </c>
      <c r="E166" s="513">
        <v>743.80000000000018</v>
      </c>
      <c r="F166" s="538">
        <v>0.30963283656648083</v>
      </c>
      <c r="G166" s="500"/>
      <c r="H166" s="553"/>
      <c r="I166" s="501"/>
      <c r="J166" s="501"/>
    </row>
    <row r="167" spans="1:10" ht="14.85" customHeight="1">
      <c r="A167" s="86" t="s">
        <v>127</v>
      </c>
      <c r="B167" s="64"/>
      <c r="C167" s="537">
        <v>2064.1999999999998</v>
      </c>
      <c r="D167" s="511">
        <v>1704.8</v>
      </c>
      <c r="E167" s="510">
        <v>359.39999999999986</v>
      </c>
      <c r="F167" s="536">
        <v>0.21081651806663532</v>
      </c>
      <c r="G167" s="500"/>
      <c r="H167" s="553"/>
      <c r="I167" s="501"/>
      <c r="J167" s="501"/>
    </row>
    <row r="168" spans="1:10" ht="14.85" customHeight="1" thickBot="1">
      <c r="A168" s="93" t="s">
        <v>128</v>
      </c>
      <c r="B168" s="75"/>
      <c r="C168" s="557">
        <v>1081.8000000000002</v>
      </c>
      <c r="D168" s="508">
        <v>697.4</v>
      </c>
      <c r="E168" s="507">
        <v>384.4000000000002</v>
      </c>
      <c r="F168" s="506">
        <v>0.55119013478634959</v>
      </c>
      <c r="G168" s="500"/>
      <c r="H168" s="553"/>
      <c r="I168" s="501"/>
      <c r="J168" s="501"/>
    </row>
    <row r="169" spans="1:10" ht="14.85" customHeight="1" thickBot="1">
      <c r="A169" s="76" t="s">
        <v>129</v>
      </c>
      <c r="B169" s="77"/>
      <c r="C169" s="535">
        <v>5271.6</v>
      </c>
      <c r="D169" s="505">
        <v>4258.0999999999995</v>
      </c>
      <c r="E169" s="504">
        <v>1013.5000000000009</v>
      </c>
      <c r="F169" s="503">
        <v>0.23801695591930697</v>
      </c>
      <c r="G169" s="500"/>
      <c r="H169" s="553"/>
      <c r="I169" s="501"/>
      <c r="J169" s="501"/>
    </row>
    <row r="170" spans="1:10" ht="14.85" customHeight="1">
      <c r="A170" s="376" t="s">
        <v>130</v>
      </c>
      <c r="B170" s="64"/>
      <c r="C170" s="539">
        <v>3112.5</v>
      </c>
      <c r="D170" s="514">
        <v>2813.2</v>
      </c>
      <c r="E170" s="513">
        <v>299.30000000000018</v>
      </c>
      <c r="F170" s="538">
        <v>0.10639129816578992</v>
      </c>
      <c r="G170" s="500"/>
      <c r="H170" s="553"/>
      <c r="I170" s="501"/>
      <c r="J170" s="501"/>
    </row>
    <row r="171" spans="1:10" ht="14.85" customHeight="1">
      <c r="A171" s="376" t="s">
        <v>131</v>
      </c>
      <c r="B171" s="64"/>
      <c r="C171" s="573">
        <v>443.3</v>
      </c>
      <c r="D171" s="572">
        <v>438.7</v>
      </c>
      <c r="E171" s="571">
        <v>4.6000000000000227</v>
      </c>
      <c r="F171" s="532">
        <v>1.0485525416001876E-2</v>
      </c>
      <c r="G171" s="500"/>
      <c r="H171" s="553"/>
      <c r="I171" s="501"/>
      <c r="J171" s="501"/>
    </row>
    <row r="172" spans="1:10" ht="14.85" customHeight="1">
      <c r="A172" s="376" t="s">
        <v>132</v>
      </c>
      <c r="B172" s="64"/>
      <c r="C172" s="570">
        <v>0.11799999999999999</v>
      </c>
      <c r="D172" s="569">
        <v>0.23200000000000001</v>
      </c>
      <c r="E172" s="554" t="s">
        <v>970</v>
      </c>
      <c r="F172" s="538" t="s">
        <v>51</v>
      </c>
      <c r="G172" s="500"/>
      <c r="H172" s="553"/>
      <c r="I172" s="501"/>
      <c r="J172" s="501"/>
    </row>
    <row r="173" spans="1:10" ht="14.85" customHeight="1">
      <c r="A173" s="376" t="s">
        <v>133</v>
      </c>
      <c r="B173" s="64"/>
      <c r="C173" s="556">
        <v>1.87</v>
      </c>
      <c r="D173" s="555">
        <v>1.87</v>
      </c>
      <c r="E173" s="554">
        <v>0</v>
      </c>
      <c r="F173" s="538">
        <v>0</v>
      </c>
      <c r="G173" s="500"/>
      <c r="H173" s="553"/>
      <c r="I173" s="501"/>
      <c r="J173" s="501"/>
    </row>
    <row r="174" spans="1:10" ht="14.85" customHeight="1">
      <c r="A174" s="376" t="s">
        <v>134</v>
      </c>
      <c r="B174" s="64"/>
      <c r="C174" s="568">
        <v>0.92</v>
      </c>
      <c r="D174" s="567">
        <v>0.46</v>
      </c>
      <c r="E174" s="566">
        <v>0.46</v>
      </c>
      <c r="F174" s="532">
        <v>1</v>
      </c>
      <c r="G174" s="500"/>
      <c r="H174" s="553"/>
      <c r="I174" s="501"/>
      <c r="J174" s="501"/>
    </row>
    <row r="175" spans="1:10" ht="14.85" customHeight="1">
      <c r="A175" s="656" t="s">
        <v>135</v>
      </c>
      <c r="B175" s="657"/>
      <c r="C175" s="658">
        <v>6.2E-2</v>
      </c>
      <c r="D175" s="565">
        <v>3.9E-2</v>
      </c>
      <c r="E175" s="510" t="s">
        <v>971</v>
      </c>
      <c r="F175" s="536" t="s">
        <v>51</v>
      </c>
      <c r="G175" s="500"/>
      <c r="H175" s="553"/>
      <c r="I175" s="501"/>
      <c r="J175" s="501"/>
    </row>
    <row r="176" spans="1:10" ht="14.85" customHeight="1">
      <c r="A176" s="649" t="s">
        <v>690</v>
      </c>
      <c r="B176" s="28"/>
    </row>
    <row r="178" spans="1:10" ht="14.85" customHeight="1">
      <c r="A178" s="315" t="s">
        <v>136</v>
      </c>
      <c r="B178" s="315"/>
      <c r="C178" s="315"/>
      <c r="D178" s="315"/>
      <c r="E178" s="315"/>
      <c r="F178" s="315"/>
    </row>
    <row r="179" spans="1:10" ht="14.85" customHeight="1">
      <c r="A179" s="47"/>
      <c r="B179" s="49"/>
      <c r="C179" s="347">
        <v>44926</v>
      </c>
      <c r="D179" s="347">
        <v>44561</v>
      </c>
      <c r="E179" s="65" t="s">
        <v>75</v>
      </c>
      <c r="F179" s="65" t="s">
        <v>76</v>
      </c>
    </row>
    <row r="180" spans="1:10" ht="14.85" customHeight="1">
      <c r="A180" s="78" t="s">
        <v>137</v>
      </c>
      <c r="B180" s="79"/>
      <c r="C180" s="561">
        <v>1468.3</v>
      </c>
      <c r="D180" s="560">
        <v>1164.4000000000001</v>
      </c>
      <c r="E180" s="559">
        <v>303.89999999999998</v>
      </c>
      <c r="F180" s="558">
        <v>0.26100000000000001</v>
      </c>
      <c r="G180" s="500"/>
      <c r="H180" s="553"/>
      <c r="I180" s="501"/>
      <c r="J180" s="501"/>
    </row>
    <row r="181" spans="1:10" ht="14.85" customHeight="1">
      <c r="A181" s="86" t="s">
        <v>138</v>
      </c>
      <c r="B181" s="64"/>
      <c r="C181" s="537">
        <v>383.1</v>
      </c>
      <c r="D181" s="511">
        <v>229.6</v>
      </c>
      <c r="E181" s="510">
        <v>153.5</v>
      </c>
      <c r="F181" s="536">
        <v>0.66900000000000004</v>
      </c>
      <c r="G181" s="500"/>
      <c r="H181" s="553"/>
      <c r="I181" s="501"/>
      <c r="J181" s="501"/>
    </row>
    <row r="182" spans="1:10" ht="14.85" customHeight="1">
      <c r="A182" s="86" t="s">
        <v>139</v>
      </c>
      <c r="B182" s="64"/>
      <c r="C182" s="537">
        <v>150</v>
      </c>
      <c r="D182" s="511" t="s">
        <v>140</v>
      </c>
      <c r="E182" s="510">
        <v>150</v>
      </c>
      <c r="F182" s="536" t="s">
        <v>51</v>
      </c>
      <c r="G182" s="500"/>
      <c r="H182" s="553"/>
      <c r="I182" s="501"/>
      <c r="J182" s="501"/>
    </row>
    <row r="183" spans="1:10" ht="14.85" customHeight="1">
      <c r="A183" s="86" t="s">
        <v>141</v>
      </c>
      <c r="B183" s="64"/>
      <c r="C183" s="537">
        <v>890.1</v>
      </c>
      <c r="D183" s="511">
        <v>888.5</v>
      </c>
      <c r="E183" s="510">
        <v>1.6</v>
      </c>
      <c r="F183" s="536">
        <v>2E-3</v>
      </c>
      <c r="G183" s="500"/>
      <c r="H183" s="553"/>
      <c r="I183" s="501"/>
      <c r="J183" s="501"/>
    </row>
    <row r="184" spans="1:10" ht="14.85" customHeight="1">
      <c r="A184" s="86" t="s">
        <v>142</v>
      </c>
      <c r="B184" s="64"/>
      <c r="C184" s="537" t="s">
        <v>140</v>
      </c>
      <c r="D184" s="511" t="s">
        <v>140</v>
      </c>
      <c r="E184" s="510" t="s">
        <v>140</v>
      </c>
      <c r="F184" s="536" t="s">
        <v>51</v>
      </c>
      <c r="G184" s="500"/>
      <c r="H184" s="553"/>
      <c r="I184" s="501"/>
      <c r="J184" s="501"/>
    </row>
    <row r="185" spans="1:10" ht="14.85" customHeight="1" thickBot="1">
      <c r="A185" s="93" t="s">
        <v>143</v>
      </c>
      <c r="B185" s="75"/>
      <c r="C185" s="557">
        <v>45.1</v>
      </c>
      <c r="D185" s="508">
        <v>46.3</v>
      </c>
      <c r="E185" s="507">
        <v>-1.2</v>
      </c>
      <c r="F185" s="506">
        <v>-2.5999999999999999E-2</v>
      </c>
      <c r="G185" s="500"/>
      <c r="H185" s="553"/>
      <c r="I185" s="501"/>
      <c r="J185" s="501"/>
    </row>
    <row r="186" spans="1:10" ht="14.85" customHeight="1">
      <c r="A186" s="78" t="s">
        <v>144</v>
      </c>
      <c r="B186" s="79"/>
      <c r="C186" s="561">
        <v>212.6</v>
      </c>
      <c r="D186" s="560">
        <v>242</v>
      </c>
      <c r="E186" s="559">
        <v>-29.4</v>
      </c>
      <c r="F186" s="558">
        <v>-0.121</v>
      </c>
      <c r="G186" s="500"/>
      <c r="H186" s="553"/>
      <c r="I186" s="501"/>
      <c r="J186" s="501"/>
    </row>
    <row r="187" spans="1:10" ht="14.85" customHeight="1">
      <c r="A187" s="86" t="s">
        <v>145</v>
      </c>
      <c r="B187" s="64"/>
      <c r="C187" s="537">
        <v>26.1</v>
      </c>
      <c r="D187" s="511">
        <v>13.9</v>
      </c>
      <c r="E187" s="510">
        <v>12.2</v>
      </c>
      <c r="F187" s="536">
        <v>0.878</v>
      </c>
      <c r="G187" s="500"/>
      <c r="H187" s="553"/>
      <c r="I187" s="501"/>
      <c r="J187" s="501"/>
    </row>
    <row r="188" spans="1:10" ht="14.85" customHeight="1">
      <c r="A188" s="86" t="s">
        <v>146</v>
      </c>
      <c r="B188" s="64"/>
      <c r="C188" s="537" t="s">
        <v>140</v>
      </c>
      <c r="D188" s="511">
        <v>214.1</v>
      </c>
      <c r="E188" s="510">
        <v>-214.1</v>
      </c>
      <c r="F188" s="536">
        <v>-1</v>
      </c>
      <c r="G188" s="500"/>
      <c r="H188" s="553"/>
      <c r="I188" s="501"/>
      <c r="J188" s="501"/>
    </row>
    <row r="189" spans="1:10" ht="14.85" customHeight="1">
      <c r="A189" s="86" t="s">
        <v>147</v>
      </c>
      <c r="B189" s="64"/>
      <c r="C189" s="537">
        <v>172.9</v>
      </c>
      <c r="D189" s="511" t="s">
        <v>140</v>
      </c>
      <c r="E189" s="510">
        <v>172.9</v>
      </c>
      <c r="F189" s="536">
        <v>1</v>
      </c>
      <c r="G189" s="500"/>
      <c r="H189" s="553"/>
      <c r="I189" s="501"/>
      <c r="J189" s="501"/>
    </row>
    <row r="190" spans="1:10" ht="14.85" customHeight="1">
      <c r="A190" s="86" t="s">
        <v>142</v>
      </c>
      <c r="B190" s="64"/>
      <c r="C190" s="537">
        <v>10</v>
      </c>
      <c r="D190" s="511">
        <v>9.3000000000000007</v>
      </c>
      <c r="E190" s="510">
        <v>0.7</v>
      </c>
      <c r="F190" s="536">
        <v>7.4999999999999997E-2</v>
      </c>
      <c r="G190" s="500"/>
      <c r="H190" s="553"/>
      <c r="I190" s="501"/>
      <c r="J190" s="501"/>
    </row>
    <row r="191" spans="1:10" ht="14.85" customHeight="1" thickBot="1">
      <c r="A191" s="86" t="s">
        <v>143</v>
      </c>
      <c r="B191" s="318"/>
      <c r="C191" s="557">
        <v>3.6</v>
      </c>
      <c r="D191" s="508">
        <v>4.7</v>
      </c>
      <c r="E191" s="507">
        <v>-1.1000000000000001</v>
      </c>
      <c r="F191" s="506">
        <v>-0.23400000000000001</v>
      </c>
      <c r="G191" s="500"/>
      <c r="H191" s="553"/>
      <c r="I191" s="501"/>
      <c r="J191" s="501"/>
    </row>
    <row r="192" spans="1:10" ht="14.85" customHeight="1" thickBot="1">
      <c r="A192" s="379" t="s">
        <v>148</v>
      </c>
      <c r="B192" s="90"/>
      <c r="C192" s="535">
        <v>1680.9</v>
      </c>
      <c r="D192" s="505">
        <v>1406.4</v>
      </c>
      <c r="E192" s="504">
        <v>274.5</v>
      </c>
      <c r="F192" s="503">
        <v>0.19500000000000001</v>
      </c>
      <c r="G192" s="500"/>
      <c r="H192" s="553"/>
      <c r="I192" s="501"/>
      <c r="J192" s="501"/>
    </row>
    <row r="193" spans="1:11" s="171" customFormat="1" ht="13.5" thickBot="1">
      <c r="A193" s="76" t="s">
        <v>149</v>
      </c>
      <c r="B193" s="75"/>
      <c r="C193" s="535">
        <v>694.1</v>
      </c>
      <c r="D193" s="505">
        <v>449.1</v>
      </c>
      <c r="E193" s="504">
        <v>245</v>
      </c>
      <c r="F193" s="503">
        <v>0.54600000000000004</v>
      </c>
      <c r="G193" s="564"/>
      <c r="H193" s="563"/>
      <c r="I193" s="562"/>
      <c r="J193" s="501"/>
    </row>
    <row r="194" spans="1:11" ht="14.85" customHeight="1" thickBot="1">
      <c r="A194" s="97" t="s">
        <v>150</v>
      </c>
      <c r="B194" s="77"/>
      <c r="C194" s="535">
        <v>986.9</v>
      </c>
      <c r="D194" s="505">
        <v>957.2</v>
      </c>
      <c r="E194" s="504">
        <v>29.7</v>
      </c>
      <c r="F194" s="503">
        <v>3.1E-2</v>
      </c>
      <c r="G194" s="501"/>
      <c r="H194" s="501"/>
      <c r="I194" s="501"/>
      <c r="J194" s="501"/>
    </row>
    <row r="195" spans="1:11" ht="14.85" customHeight="1">
      <c r="A195" s="376" t="s">
        <v>691</v>
      </c>
      <c r="B195" s="64"/>
      <c r="C195" s="556">
        <v>2.1</v>
      </c>
      <c r="D195" s="555">
        <v>2.88</v>
      </c>
      <c r="E195" s="554">
        <v>-0.78</v>
      </c>
      <c r="F195" s="538">
        <v>-0.27100000000000002</v>
      </c>
      <c r="G195" s="501"/>
      <c r="H195" s="501"/>
      <c r="I195" s="501"/>
      <c r="J195" s="501"/>
    </row>
    <row r="196" spans="1:11" ht="14.85" customHeight="1">
      <c r="A196" s="376" t="s">
        <v>692</v>
      </c>
      <c r="B196" s="64"/>
      <c r="C196" s="556">
        <v>1.83</v>
      </c>
      <c r="D196" s="555">
        <v>2.79</v>
      </c>
      <c r="E196" s="554">
        <v>-0.96</v>
      </c>
      <c r="F196" s="538">
        <v>-0.34399999999999997</v>
      </c>
      <c r="G196" s="501"/>
      <c r="H196" s="501"/>
      <c r="I196" s="501"/>
      <c r="J196" s="501"/>
    </row>
    <row r="197" spans="1:11" ht="14.85" customHeight="1">
      <c r="A197" s="376" t="s">
        <v>693</v>
      </c>
      <c r="B197" s="64"/>
      <c r="C197" s="534">
        <v>0.49099999999999999</v>
      </c>
      <c r="D197" s="533">
        <v>0.313</v>
      </c>
      <c r="E197" s="538" t="s">
        <v>968</v>
      </c>
      <c r="F197" s="532" t="s">
        <v>51</v>
      </c>
      <c r="G197" s="501"/>
      <c r="H197" s="501"/>
      <c r="I197" s="501"/>
      <c r="J197" s="501"/>
    </row>
    <row r="198" spans="1:11" ht="14.85" customHeight="1">
      <c r="A198" s="376" t="s">
        <v>151</v>
      </c>
      <c r="B198" s="64"/>
      <c r="C198" s="556">
        <v>0.79</v>
      </c>
      <c r="D198" s="555">
        <v>0.76</v>
      </c>
      <c r="E198" s="554">
        <v>0.03</v>
      </c>
      <c r="F198" s="538">
        <v>3.9E-2</v>
      </c>
      <c r="G198" s="501"/>
      <c r="H198" s="501"/>
      <c r="I198" s="501"/>
      <c r="J198" s="501"/>
    </row>
    <row r="199" spans="1:11" ht="14.85" customHeight="1">
      <c r="A199" s="376" t="s">
        <v>152</v>
      </c>
      <c r="B199" s="64"/>
      <c r="C199" s="556">
        <v>0.4</v>
      </c>
      <c r="D199" s="555">
        <v>0.44</v>
      </c>
      <c r="E199" s="554">
        <v>-0.04</v>
      </c>
      <c r="F199" s="538">
        <v>-9.0999999999999998E-2</v>
      </c>
      <c r="G199" s="501"/>
      <c r="H199" s="501"/>
      <c r="I199" s="501"/>
      <c r="J199" s="501"/>
    </row>
    <row r="200" spans="1:11" ht="14.85" customHeight="1">
      <c r="A200" s="94"/>
      <c r="G200" s="10"/>
      <c r="H200" s="10"/>
    </row>
    <row r="201" spans="1:11" ht="14.85" customHeight="1">
      <c r="A201" s="363"/>
      <c r="B201" s="365"/>
      <c r="C201" s="366"/>
      <c r="D201" s="366"/>
      <c r="E201" s="366"/>
      <c r="F201" s="366"/>
    </row>
    <row r="202" spans="1:11" ht="14.85" customHeight="1">
      <c r="A202" s="315" t="s">
        <v>153</v>
      </c>
      <c r="B202" s="315"/>
      <c r="C202" s="315"/>
      <c r="D202" s="315"/>
      <c r="E202" s="315"/>
      <c r="F202" s="315"/>
    </row>
    <row r="203" spans="1:11" ht="51">
      <c r="A203" s="345"/>
      <c r="B203" s="345" t="s">
        <v>154</v>
      </c>
      <c r="C203" s="345" t="s">
        <v>155</v>
      </c>
      <c r="D203" s="345" t="s">
        <v>156</v>
      </c>
      <c r="E203" s="345" t="s">
        <v>694</v>
      </c>
      <c r="F203" s="345" t="s">
        <v>157</v>
      </c>
      <c r="J203" s="632"/>
    </row>
    <row r="204" spans="1:11" ht="14.85" customHeight="1">
      <c r="A204" s="61" t="s">
        <v>695</v>
      </c>
      <c r="B204" s="523">
        <v>909.14299999999957</v>
      </c>
      <c r="C204" s="552">
        <v>1.958</v>
      </c>
      <c r="D204" s="511">
        <v>6.33</v>
      </c>
      <c r="E204" s="532">
        <v>1</v>
      </c>
      <c r="F204" s="536">
        <v>1</v>
      </c>
      <c r="G204" s="500"/>
      <c r="H204" s="553"/>
      <c r="I204" s="501"/>
      <c r="J204" s="501"/>
      <c r="K204" s="501"/>
    </row>
    <row r="205" spans="1:11" ht="14.85" customHeight="1">
      <c r="A205" s="95" t="s">
        <v>696</v>
      </c>
      <c r="B205" s="523">
        <v>409.78547835608953</v>
      </c>
      <c r="C205" s="552">
        <v>1.85</v>
      </c>
      <c r="D205" s="511">
        <v>7.6</v>
      </c>
      <c r="E205" s="532">
        <v>0.96953713186695079</v>
      </c>
      <c r="F205" s="536">
        <v>0.80307507430517922</v>
      </c>
      <c r="G205" s="500"/>
      <c r="H205" s="553"/>
      <c r="I205" s="501"/>
      <c r="J205" s="501"/>
      <c r="K205" s="501"/>
    </row>
    <row r="206" spans="1:11" ht="14.85" customHeight="1">
      <c r="A206" s="660" t="s">
        <v>158</v>
      </c>
      <c r="B206" s="523">
        <v>322.87753786000002</v>
      </c>
      <c r="C206" s="552">
        <v>2.82</v>
      </c>
      <c r="D206" s="511">
        <v>0.82481093216258405</v>
      </c>
      <c r="E206" s="532">
        <v>0</v>
      </c>
      <c r="F206" s="536">
        <v>1</v>
      </c>
      <c r="G206" s="500"/>
      <c r="H206" s="553"/>
      <c r="I206" s="501"/>
      <c r="J206" s="501"/>
      <c r="K206" s="501"/>
    </row>
    <row r="207" spans="1:11" ht="14.85" customHeight="1" thickBot="1">
      <c r="A207" s="87" t="s">
        <v>159</v>
      </c>
      <c r="B207" s="551">
        <v>48.616999999999997</v>
      </c>
      <c r="C207" s="550" t="s">
        <v>140</v>
      </c>
      <c r="D207" s="545">
        <v>6.74</v>
      </c>
      <c r="E207" s="543" t="s">
        <v>140</v>
      </c>
      <c r="F207" s="543">
        <v>1</v>
      </c>
      <c r="G207" s="500"/>
      <c r="H207" s="553"/>
      <c r="I207" s="501"/>
      <c r="J207" s="501"/>
      <c r="K207" s="501"/>
    </row>
    <row r="208" spans="1:11" ht="14.85" customHeight="1" thickBot="1">
      <c r="A208" s="97" t="s">
        <v>91</v>
      </c>
      <c r="B208" s="549">
        <v>1690.4230162160891</v>
      </c>
      <c r="C208" s="548">
        <v>2.1</v>
      </c>
      <c r="D208" s="505">
        <v>5.7</v>
      </c>
      <c r="E208" s="547">
        <v>0.7728510703140381</v>
      </c>
      <c r="F208" s="503">
        <v>0.95226225974092271</v>
      </c>
      <c r="G208" s="500"/>
      <c r="H208" s="553"/>
      <c r="I208" s="501"/>
      <c r="J208" s="501"/>
      <c r="K208" s="501"/>
    </row>
    <row r="209" spans="1:10" ht="14.85" customHeight="1">
      <c r="A209" s="135" t="s">
        <v>697</v>
      </c>
    </row>
    <row r="210" spans="1:10" ht="14.85" customHeight="1">
      <c r="A210" s="649" t="s">
        <v>698</v>
      </c>
      <c r="B210" s="659"/>
    </row>
    <row r="212" spans="1:10" ht="14.85" customHeight="1">
      <c r="A212" s="315" t="s">
        <v>160</v>
      </c>
      <c r="B212" s="315"/>
      <c r="C212" s="315"/>
      <c r="D212" s="315"/>
      <c r="E212" s="315"/>
      <c r="F212" s="315"/>
      <c r="G212" s="10"/>
      <c r="H212" s="10"/>
    </row>
    <row r="213" spans="1:10" ht="14.25">
      <c r="A213" s="47"/>
      <c r="B213" s="49"/>
      <c r="C213" s="47" t="s">
        <v>38</v>
      </c>
      <c r="D213" s="639" t="s">
        <v>675</v>
      </c>
      <c r="E213" s="65" t="s">
        <v>39</v>
      </c>
      <c r="F213" s="65" t="s">
        <v>40</v>
      </c>
      <c r="G213" s="10"/>
      <c r="H213" s="10"/>
    </row>
    <row r="214" spans="1:10" ht="14.85" customHeight="1" thickBot="1">
      <c r="A214" s="76" t="s">
        <v>161</v>
      </c>
      <c r="B214" s="77"/>
      <c r="C214" s="535">
        <v>449.1</v>
      </c>
      <c r="D214" s="505">
        <v>658.8</v>
      </c>
      <c r="E214" s="504">
        <v>-209.69999999999993</v>
      </c>
      <c r="F214" s="503">
        <v>-0.31830601092896166</v>
      </c>
      <c r="G214" s="501"/>
      <c r="H214" s="501"/>
      <c r="I214" s="501"/>
      <c r="J214" s="501"/>
    </row>
    <row r="215" spans="1:10" ht="14.85" customHeight="1">
      <c r="A215" s="57" t="s">
        <v>162</v>
      </c>
      <c r="B215" s="69"/>
      <c r="C215" s="539">
        <v>563.9</v>
      </c>
      <c r="D215" s="514">
        <v>105.4</v>
      </c>
      <c r="E215" s="513">
        <v>458.5</v>
      </c>
      <c r="F215" s="538">
        <v>4.3500948766603411</v>
      </c>
      <c r="G215" s="501"/>
      <c r="H215" s="501"/>
      <c r="I215" s="501"/>
      <c r="J215" s="501"/>
    </row>
    <row r="216" spans="1:10" ht="14.85" customHeight="1">
      <c r="A216" s="61" t="s">
        <v>163</v>
      </c>
      <c r="B216" s="64"/>
      <c r="C216" s="537">
        <v>-455.7</v>
      </c>
      <c r="D216" s="511">
        <v>-234.5</v>
      </c>
      <c r="E216" s="510">
        <v>-221.2</v>
      </c>
      <c r="F216" s="536">
        <v>0.94328358208955221</v>
      </c>
      <c r="G216" s="501"/>
      <c r="H216" s="501"/>
      <c r="I216" s="501"/>
      <c r="J216" s="501"/>
    </row>
    <row r="217" spans="1:10" ht="14.85" customHeight="1" thickBot="1">
      <c r="A217" s="87" t="s">
        <v>164</v>
      </c>
      <c r="B217" s="75"/>
      <c r="C217" s="546">
        <v>136.80000000000001</v>
      </c>
      <c r="D217" s="545">
        <v>-80.599999999999994</v>
      </c>
      <c r="E217" s="544">
        <v>217.4</v>
      </c>
      <c r="F217" s="543" t="s">
        <v>51</v>
      </c>
      <c r="G217" s="501"/>
      <c r="H217" s="501"/>
      <c r="I217" s="501"/>
      <c r="J217" s="501"/>
    </row>
    <row r="218" spans="1:10" ht="14.85" customHeight="1" thickBot="1">
      <c r="A218" s="97" t="s">
        <v>165</v>
      </c>
      <c r="B218" s="77"/>
      <c r="C218" s="535">
        <v>245</v>
      </c>
      <c r="D218" s="505">
        <v>-209.7</v>
      </c>
      <c r="E218" s="504">
        <v>454.7</v>
      </c>
      <c r="F218" s="503" t="s">
        <v>51</v>
      </c>
      <c r="G218" s="501"/>
      <c r="H218" s="501"/>
      <c r="I218" s="501"/>
      <c r="J218" s="501"/>
    </row>
    <row r="219" spans="1:10" ht="14.85" customHeight="1" thickBot="1">
      <c r="A219" s="76" t="s">
        <v>166</v>
      </c>
      <c r="B219" s="98"/>
      <c r="C219" s="535">
        <v>694.09999999999991</v>
      </c>
      <c r="D219" s="505">
        <v>449.09999999999991</v>
      </c>
      <c r="E219" s="504">
        <v>245</v>
      </c>
      <c r="F219" s="503">
        <v>0.54553551547539536</v>
      </c>
      <c r="G219" s="501"/>
      <c r="H219" s="501"/>
      <c r="I219" s="501"/>
      <c r="J219" s="501"/>
    </row>
    <row r="220" spans="1:10" ht="14.85" customHeight="1">
      <c r="A220" s="166" t="s">
        <v>676</v>
      </c>
    </row>
    <row r="222" spans="1:10" ht="14.85" customHeight="1">
      <c r="A222" s="315" t="s">
        <v>167</v>
      </c>
      <c r="B222" s="315"/>
      <c r="C222" s="315"/>
      <c r="D222" s="315"/>
      <c r="E222" s="315"/>
      <c r="F222" s="315"/>
      <c r="G222" s="10"/>
      <c r="H222" s="10"/>
    </row>
    <row r="223" spans="1:10" ht="14.25">
      <c r="A223" s="47"/>
      <c r="B223" s="49"/>
      <c r="C223" s="47" t="s">
        <v>38</v>
      </c>
      <c r="D223" s="640" t="s">
        <v>675</v>
      </c>
      <c r="E223" s="65" t="s">
        <v>39</v>
      </c>
      <c r="F223" s="65" t="s">
        <v>40</v>
      </c>
      <c r="G223" s="10"/>
      <c r="H223" s="10"/>
    </row>
    <row r="224" spans="1:10" ht="14.85" customHeight="1">
      <c r="A224" s="57" t="s">
        <v>168</v>
      </c>
      <c r="B224" s="69"/>
      <c r="C224" s="539">
        <v>539.70000000000005</v>
      </c>
      <c r="D224" s="514">
        <v>343.2</v>
      </c>
      <c r="E224" s="513">
        <v>196.50000000000006</v>
      </c>
      <c r="F224" s="538">
        <v>0.57255244755244772</v>
      </c>
      <c r="G224" s="501"/>
      <c r="H224" s="501"/>
      <c r="I224" s="501"/>
      <c r="J224" s="501"/>
    </row>
    <row r="225" spans="1:13" ht="14.85" customHeight="1">
      <c r="A225" s="61" t="s">
        <v>169</v>
      </c>
      <c r="B225" s="64"/>
      <c r="C225" s="537">
        <v>0.6</v>
      </c>
      <c r="D225" s="511">
        <v>0.6</v>
      </c>
      <c r="E225" s="510">
        <v>0</v>
      </c>
      <c r="F225" s="536">
        <v>0</v>
      </c>
      <c r="G225" s="501"/>
      <c r="H225" s="501"/>
      <c r="I225" s="501"/>
      <c r="J225" s="501"/>
    </row>
    <row r="226" spans="1:13" ht="14.85" customHeight="1">
      <c r="A226" s="61" t="s">
        <v>170</v>
      </c>
      <c r="B226" s="64"/>
      <c r="C226" s="537">
        <v>-28.8</v>
      </c>
      <c r="D226" s="511">
        <v>-26</v>
      </c>
      <c r="E226" s="510">
        <v>-2.8000000000000007</v>
      </c>
      <c r="F226" s="536">
        <v>0.10769230769230773</v>
      </c>
      <c r="G226" s="501"/>
      <c r="H226" s="501"/>
      <c r="I226" s="501"/>
      <c r="J226" s="501"/>
    </row>
    <row r="227" spans="1:13" ht="14.85" customHeight="1" thickBot="1">
      <c r="A227" s="87" t="s">
        <v>171</v>
      </c>
      <c r="B227" s="75"/>
      <c r="C227" s="546">
        <v>-27.4</v>
      </c>
      <c r="D227" s="545">
        <v>-18.3</v>
      </c>
      <c r="E227" s="544">
        <v>-9.0999999999999979</v>
      </c>
      <c r="F227" s="543">
        <v>0.49726775956284142</v>
      </c>
      <c r="G227" s="501"/>
      <c r="H227" s="501"/>
      <c r="I227" s="501"/>
      <c r="J227" s="501"/>
    </row>
    <row r="228" spans="1:13" ht="14.85" customHeight="1" thickBot="1">
      <c r="A228" s="97" t="s">
        <v>172</v>
      </c>
      <c r="B228" s="77"/>
      <c r="C228" s="535">
        <v>484.10000000000008</v>
      </c>
      <c r="D228" s="505">
        <v>299.39999999999998</v>
      </c>
      <c r="E228" s="504">
        <v>184.7000000000001</v>
      </c>
      <c r="F228" s="503">
        <v>0.61690046760187078</v>
      </c>
      <c r="G228" s="501"/>
      <c r="H228" s="501"/>
      <c r="I228" s="501"/>
      <c r="J228" s="501"/>
    </row>
    <row r="229" spans="1:13" ht="14.85" customHeight="1">
      <c r="A229" s="641" t="s">
        <v>676</v>
      </c>
      <c r="B229" s="642"/>
      <c r="C229" s="643"/>
      <c r="D229" s="643"/>
      <c r="E229" s="643"/>
      <c r="F229" s="643"/>
      <c r="G229" s="500"/>
      <c r="H229" s="553"/>
      <c r="I229" s="501"/>
      <c r="J229" s="501"/>
      <c r="K229" s="501"/>
    </row>
    <row r="231" spans="1:13" ht="14.85" customHeight="1">
      <c r="M231" s="632"/>
    </row>
    <row r="232" spans="1:13" ht="14.85" customHeight="1">
      <c r="A232" s="315" t="s">
        <v>173</v>
      </c>
      <c r="B232" s="315"/>
      <c r="C232" s="315"/>
      <c r="D232" s="315"/>
      <c r="E232" s="315"/>
      <c r="F232" s="315"/>
      <c r="G232" s="10"/>
      <c r="H232" s="10"/>
    </row>
    <row r="233" spans="1:13" ht="14.25">
      <c r="A233" s="47"/>
      <c r="B233" s="49"/>
      <c r="C233" s="647" t="s">
        <v>38</v>
      </c>
      <c r="D233" s="640" t="s">
        <v>675</v>
      </c>
      <c r="E233" s="661" t="s">
        <v>39</v>
      </c>
      <c r="F233" s="661" t="s">
        <v>40</v>
      </c>
      <c r="G233" s="632"/>
      <c r="H233" s="10"/>
    </row>
    <row r="234" spans="1:13" ht="14.85" customHeight="1">
      <c r="A234" s="57" t="s">
        <v>174</v>
      </c>
      <c r="B234" s="69"/>
      <c r="C234" s="539">
        <v>484.10000000000008</v>
      </c>
      <c r="D234" s="514">
        <v>299.39999999999998</v>
      </c>
      <c r="E234" s="513">
        <v>184.7000000000001</v>
      </c>
      <c r="F234" s="512">
        <v>0.61690046760187078</v>
      </c>
      <c r="G234" s="501"/>
      <c r="H234" s="501"/>
      <c r="I234" s="501"/>
      <c r="J234" s="501"/>
    </row>
    <row r="235" spans="1:13" ht="14.85" customHeight="1">
      <c r="A235" s="61" t="s">
        <v>175</v>
      </c>
      <c r="B235" s="64"/>
      <c r="C235" s="537">
        <v>-521.79999999999995</v>
      </c>
      <c r="D235" s="511">
        <v>-234.9</v>
      </c>
      <c r="E235" s="510">
        <v>-286.89999999999998</v>
      </c>
      <c r="F235" s="509">
        <v>1.2213707960834397</v>
      </c>
      <c r="G235" s="501"/>
      <c r="H235" s="501"/>
      <c r="I235" s="501"/>
      <c r="J235" s="501"/>
    </row>
    <row r="236" spans="1:13" ht="14.85" customHeight="1">
      <c r="A236" s="61" t="s">
        <v>176</v>
      </c>
      <c r="B236" s="64"/>
      <c r="C236" s="537">
        <v>29</v>
      </c>
      <c r="D236" s="511">
        <v>17.2</v>
      </c>
      <c r="E236" s="510">
        <v>11.8</v>
      </c>
      <c r="F236" s="536">
        <v>0.68604651162790709</v>
      </c>
      <c r="G236" s="501"/>
      <c r="H236" s="501"/>
      <c r="I236" s="501"/>
      <c r="J236" s="501"/>
    </row>
    <row r="237" spans="1:13" ht="14.85" customHeight="1">
      <c r="A237" s="61" t="s">
        <v>177</v>
      </c>
      <c r="B237" s="64"/>
      <c r="C237" s="537">
        <v>28.2</v>
      </c>
      <c r="D237" s="511">
        <v>20</v>
      </c>
      <c r="E237" s="510">
        <v>8.1999999999999993</v>
      </c>
      <c r="F237" s="536">
        <v>0.41</v>
      </c>
      <c r="G237" s="501"/>
      <c r="H237" s="501"/>
      <c r="I237" s="501"/>
      <c r="J237" s="501"/>
    </row>
    <row r="238" spans="1:13" ht="27">
      <c r="A238" s="61" t="s">
        <v>700</v>
      </c>
      <c r="B238" s="64"/>
      <c r="C238" s="537">
        <v>2.4</v>
      </c>
      <c r="D238" s="511">
        <v>2</v>
      </c>
      <c r="E238" s="510">
        <v>0.39999999999999991</v>
      </c>
      <c r="F238" s="536">
        <v>0.19999999999999996</v>
      </c>
      <c r="G238" s="501"/>
      <c r="H238" s="501"/>
      <c r="I238" s="501"/>
      <c r="J238" s="501"/>
    </row>
    <row r="239" spans="1:13" ht="14.85" customHeight="1" thickBot="1">
      <c r="A239" s="87" t="s">
        <v>178</v>
      </c>
      <c r="B239" s="75"/>
      <c r="C239" s="546">
        <v>-4.5999999999999996</v>
      </c>
      <c r="D239" s="545">
        <v>-344.3</v>
      </c>
      <c r="E239" s="544">
        <v>339.7</v>
      </c>
      <c r="F239" s="543">
        <v>-0.98663955852454244</v>
      </c>
      <c r="G239" s="501"/>
      <c r="H239" s="501"/>
      <c r="I239" s="501"/>
      <c r="J239" s="501"/>
    </row>
    <row r="240" spans="1:13" ht="14.85" customHeight="1" thickBot="1">
      <c r="A240" s="97" t="s">
        <v>179</v>
      </c>
      <c r="B240" s="77"/>
      <c r="C240" s="535">
        <v>17.300000000000125</v>
      </c>
      <c r="D240" s="505">
        <v>-240.60000000000002</v>
      </c>
      <c r="E240" s="504">
        <v>257.90000000000015</v>
      </c>
      <c r="F240" s="503" t="s">
        <v>51</v>
      </c>
      <c r="G240" s="501"/>
      <c r="H240" s="501"/>
      <c r="I240" s="501"/>
      <c r="J240" s="501"/>
    </row>
    <row r="241" spans="1:13" ht="14.85" customHeight="1">
      <c r="A241" s="641" t="s">
        <v>676</v>
      </c>
      <c r="B241" s="642"/>
      <c r="C241" s="643"/>
      <c r="D241" s="643"/>
      <c r="E241" s="643"/>
      <c r="F241" s="643"/>
      <c r="G241" s="500"/>
      <c r="H241" s="553"/>
      <c r="I241" s="501"/>
      <c r="J241" s="501"/>
      <c r="K241" s="501"/>
      <c r="L241" s="501"/>
      <c r="M241" s="501"/>
    </row>
    <row r="242" spans="1:13" ht="14.85" customHeight="1">
      <c r="A242" s="31" t="s">
        <v>701</v>
      </c>
      <c r="G242" s="10"/>
      <c r="H242" s="10"/>
    </row>
    <row r="245" spans="1:13" ht="14.85" customHeight="1">
      <c r="A245" s="67" t="s">
        <v>37</v>
      </c>
      <c r="G245" s="10"/>
      <c r="H245" s="10"/>
    </row>
    <row r="251" spans="1:13" ht="14.85" customHeight="1">
      <c r="B251" s="165"/>
      <c r="G251" s="10"/>
      <c r="H251" s="10"/>
    </row>
    <row r="252" spans="1:13" ht="14.85" customHeight="1">
      <c r="B252" s="165"/>
      <c r="C252" s="10"/>
      <c r="D252" s="10"/>
      <c r="E252" s="10"/>
      <c r="F252" s="10"/>
      <c r="G252" s="10"/>
      <c r="H252" s="10"/>
    </row>
    <row r="254" spans="1:13" ht="14.85" customHeight="1">
      <c r="A254" s="26" t="s">
        <v>180</v>
      </c>
      <c r="C254" s="10"/>
      <c r="D254" s="10"/>
      <c r="E254" s="10"/>
      <c r="F254" s="10"/>
      <c r="G254" s="10"/>
      <c r="H254" s="10"/>
    </row>
  </sheetData>
  <mergeCells count="2">
    <mergeCell ref="A2:F2"/>
    <mergeCell ref="A157:F15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A860-793D-4C7B-B53E-81EEAC2A0978}">
  <sheetPr codeName="Sheet4"/>
  <dimension ref="A1:N72"/>
  <sheetViews>
    <sheetView zoomScale="80" zoomScaleNormal="80" workbookViewId="0"/>
  </sheetViews>
  <sheetFormatPr defaultColWidth="9.140625" defaultRowHeight="14.85" customHeight="1"/>
  <cols>
    <col min="1" max="1" width="55.5703125" style="27" customWidth="1"/>
    <col min="2" max="7" width="13.5703125" style="11" customWidth="1"/>
    <col min="8" max="8" width="15" style="11" customWidth="1"/>
    <col min="9" max="9" width="13.5703125" style="11" customWidth="1"/>
    <col min="10" max="16384" width="9.140625" style="11"/>
  </cols>
  <sheetData>
    <row r="1" spans="1:9" ht="39.950000000000003" customHeight="1">
      <c r="A1" s="67" t="s">
        <v>37</v>
      </c>
      <c r="B1" s="10"/>
      <c r="C1" s="10"/>
      <c r="D1" s="10"/>
      <c r="H1" s="15"/>
    </row>
    <row r="2" spans="1:9" ht="39.950000000000003" customHeight="1" thickBot="1">
      <c r="A2" s="870" t="s">
        <v>181</v>
      </c>
      <c r="B2" s="870"/>
      <c r="C2" s="870"/>
      <c r="D2" s="870"/>
      <c r="E2" s="870"/>
      <c r="F2" s="870"/>
      <c r="G2" s="870"/>
      <c r="H2" s="870"/>
      <c r="I2" s="870"/>
    </row>
    <row r="3" spans="1:9" ht="14.85" customHeight="1">
      <c r="A3" s="25"/>
      <c r="B3" s="16"/>
      <c r="C3" s="16"/>
      <c r="D3" s="16"/>
      <c r="E3" s="16"/>
      <c r="F3" s="16"/>
      <c r="G3" s="14"/>
    </row>
    <row r="4" spans="1:9" ht="14.85" customHeight="1">
      <c r="A4" s="25"/>
      <c r="B4" s="16"/>
      <c r="C4" s="16"/>
      <c r="D4" s="16"/>
      <c r="E4" s="16"/>
      <c r="F4" s="16"/>
      <c r="G4" s="14"/>
    </row>
    <row r="5" spans="1:9" ht="25.5">
      <c r="A5" s="99"/>
      <c r="B5" s="101" t="s">
        <v>45</v>
      </c>
      <c r="C5" s="100" t="s">
        <v>46</v>
      </c>
      <c r="D5" s="101" t="s">
        <v>47</v>
      </c>
      <c r="E5" s="101" t="s">
        <v>48</v>
      </c>
      <c r="F5" s="662" t="s">
        <v>702</v>
      </c>
      <c r="G5" s="101" t="s">
        <v>182</v>
      </c>
      <c r="H5" s="101" t="s">
        <v>183</v>
      </c>
      <c r="I5" s="101" t="s">
        <v>184</v>
      </c>
    </row>
    <row r="6" spans="1:9" ht="14.85" customHeight="1">
      <c r="A6" s="102" t="s">
        <v>38</v>
      </c>
      <c r="B6" s="873" t="s">
        <v>185</v>
      </c>
      <c r="C6" s="873"/>
      <c r="D6" s="873"/>
      <c r="E6" s="873"/>
      <c r="F6" s="873"/>
      <c r="G6" s="103"/>
      <c r="H6" s="103"/>
      <c r="I6" s="102" t="s">
        <v>186</v>
      </c>
    </row>
    <row r="7" spans="1:9" s="18" customFormat="1" ht="14.85" customHeight="1">
      <c r="A7" s="78" t="s">
        <v>41</v>
      </c>
      <c r="B7" s="531">
        <v>457.6</v>
      </c>
      <c r="C7" s="531">
        <v>697.5</v>
      </c>
      <c r="D7" s="531">
        <v>237.4</v>
      </c>
      <c r="E7" s="531">
        <v>3001.2</v>
      </c>
      <c r="F7" s="531">
        <v>-77.199999999999989</v>
      </c>
      <c r="G7" s="530">
        <v>4316.5</v>
      </c>
      <c r="H7" s="531">
        <v>70.400000000000006</v>
      </c>
      <c r="I7" s="530">
        <v>4386.8999999999996</v>
      </c>
    </row>
    <row r="8" spans="1:9" ht="14.85" customHeight="1">
      <c r="A8" s="61" t="s">
        <v>82</v>
      </c>
      <c r="B8" s="529">
        <v>-153.4</v>
      </c>
      <c r="C8" s="529">
        <v>-398.7</v>
      </c>
      <c r="D8" s="529">
        <v>-126.9</v>
      </c>
      <c r="E8" s="529">
        <v>-2947.8</v>
      </c>
      <c r="F8" s="529">
        <v>18</v>
      </c>
      <c r="G8" s="528">
        <v>-3608.7000000000003</v>
      </c>
      <c r="H8" s="529">
        <v>0</v>
      </c>
      <c r="I8" s="528">
        <v>-3608.7000000000003</v>
      </c>
    </row>
    <row r="9" spans="1:9" ht="14.85" customHeight="1">
      <c r="A9" s="61" t="s">
        <v>86</v>
      </c>
      <c r="B9" s="529">
        <v>-11.9</v>
      </c>
      <c r="C9" s="529">
        <v>-64.5</v>
      </c>
      <c r="D9" s="529">
        <v>-8.6999999999999993</v>
      </c>
      <c r="E9" s="529">
        <v>-13</v>
      </c>
      <c r="F9" s="529">
        <v>-17.7</v>
      </c>
      <c r="G9" s="528">
        <v>-115.80000000000001</v>
      </c>
      <c r="H9" s="529">
        <v>0</v>
      </c>
      <c r="I9" s="528">
        <v>-115.80000000000001</v>
      </c>
    </row>
    <row r="10" spans="1:9" ht="14.85" customHeight="1">
      <c r="A10" s="61" t="s">
        <v>87</v>
      </c>
      <c r="B10" s="529">
        <v>-5.5</v>
      </c>
      <c r="C10" s="529">
        <v>-30.7</v>
      </c>
      <c r="D10" s="529">
        <v>-4.4000000000000004</v>
      </c>
      <c r="E10" s="529">
        <v>0</v>
      </c>
      <c r="F10" s="529">
        <v>0</v>
      </c>
      <c r="G10" s="528">
        <v>-40.6</v>
      </c>
      <c r="H10" s="529">
        <v>0</v>
      </c>
      <c r="I10" s="528">
        <v>-40.6</v>
      </c>
    </row>
    <row r="11" spans="1:9" ht="14.85" customHeight="1" thickBot="1">
      <c r="A11" s="95" t="s">
        <v>187</v>
      </c>
      <c r="B11" s="527">
        <v>-34.299999999999997</v>
      </c>
      <c r="C11" s="527">
        <v>-39.200000000000003</v>
      </c>
      <c r="D11" s="527">
        <v>-62.8</v>
      </c>
      <c r="E11" s="527">
        <v>-24.7</v>
      </c>
      <c r="F11" s="527">
        <v>79</v>
      </c>
      <c r="G11" s="526">
        <v>-82.1</v>
      </c>
      <c r="H11" s="527">
        <v>0</v>
      </c>
      <c r="I11" s="526">
        <v>-82.1</v>
      </c>
    </row>
    <row r="12" spans="1:9" s="18" customFormat="1" ht="14.85" customHeight="1">
      <c r="A12" s="104" t="s">
        <v>168</v>
      </c>
      <c r="B12" s="525">
        <v>252.40000000000006</v>
      </c>
      <c r="C12" s="525">
        <v>164.50000000000003</v>
      </c>
      <c r="D12" s="525">
        <v>34.599999999999994</v>
      </c>
      <c r="E12" s="525">
        <v>15.599999999999637</v>
      </c>
      <c r="F12" s="525">
        <v>2.2000000000000002</v>
      </c>
      <c r="G12" s="524">
        <v>469.29999999999973</v>
      </c>
      <c r="H12" s="525">
        <v>70.400000000000006</v>
      </c>
      <c r="I12" s="524">
        <v>539.6999999999997</v>
      </c>
    </row>
    <row r="13" spans="1:9" ht="14.85" customHeight="1">
      <c r="A13" s="61" t="s">
        <v>188</v>
      </c>
      <c r="B13" s="529">
        <v>-28</v>
      </c>
      <c r="C13" s="529">
        <v>-90.1</v>
      </c>
      <c r="D13" s="529">
        <v>-11.7</v>
      </c>
      <c r="E13" s="529">
        <v>-2.2000000000000002</v>
      </c>
      <c r="F13" s="529">
        <v>-5.8</v>
      </c>
      <c r="G13" s="528">
        <v>-137.69999999999999</v>
      </c>
      <c r="H13" s="529">
        <v>0</v>
      </c>
      <c r="I13" s="528">
        <v>-137.69999999999999</v>
      </c>
    </row>
    <row r="14" spans="1:9" ht="26.25" thickBot="1">
      <c r="A14" s="61" t="s">
        <v>90</v>
      </c>
      <c r="B14" s="529">
        <v>-2.8</v>
      </c>
      <c r="C14" s="529">
        <v>-11.8</v>
      </c>
      <c r="D14" s="529">
        <v>0.2</v>
      </c>
      <c r="E14" s="529">
        <v>0</v>
      </c>
      <c r="F14" s="529">
        <v>0.3</v>
      </c>
      <c r="G14" s="528">
        <v>-14.200000000000001</v>
      </c>
      <c r="H14" s="529">
        <v>0</v>
      </c>
      <c r="I14" s="528">
        <v>-14.200000000000001</v>
      </c>
    </row>
    <row r="15" spans="1:9" s="18" customFormat="1" ht="14.85" customHeight="1">
      <c r="A15" s="104" t="s">
        <v>189</v>
      </c>
      <c r="B15" s="525">
        <v>221.70000000000005</v>
      </c>
      <c r="C15" s="525">
        <v>62.600000000000037</v>
      </c>
      <c r="D15" s="525">
        <v>23.099999999999994</v>
      </c>
      <c r="E15" s="525">
        <v>13.399999999999636</v>
      </c>
      <c r="F15" s="525">
        <v>-3.4</v>
      </c>
      <c r="G15" s="524">
        <v>317.39999999999975</v>
      </c>
      <c r="H15" s="525">
        <v>70.400000000000006</v>
      </c>
      <c r="I15" s="524">
        <v>387.79999999999973</v>
      </c>
    </row>
    <row r="16" spans="1:9" ht="14.85" customHeight="1">
      <c r="A16" s="61" t="s">
        <v>190</v>
      </c>
      <c r="B16" s="523"/>
      <c r="C16" s="523"/>
      <c r="D16" s="522"/>
      <c r="E16" s="523"/>
      <c r="F16" s="523"/>
      <c r="G16" s="528">
        <v>-27.1</v>
      </c>
      <c r="H16" s="529">
        <v>-23.4</v>
      </c>
      <c r="I16" s="528">
        <v>-50.5</v>
      </c>
    </row>
    <row r="17" spans="1:12" ht="14.85" customHeight="1" thickBot="1">
      <c r="A17" s="95" t="s">
        <v>191</v>
      </c>
      <c r="B17" s="521"/>
      <c r="C17" s="521"/>
      <c r="D17" s="520"/>
      <c r="E17" s="521"/>
      <c r="F17" s="521"/>
      <c r="G17" s="526">
        <v>-34.299999999999997</v>
      </c>
      <c r="H17" s="527">
        <v>-9.6</v>
      </c>
      <c r="I17" s="526">
        <v>-43.9</v>
      </c>
    </row>
    <row r="18" spans="1:12" s="18" customFormat="1" ht="14.85" customHeight="1" thickBot="1">
      <c r="A18" s="89" t="s">
        <v>54</v>
      </c>
      <c r="B18" s="519"/>
      <c r="C18" s="519"/>
      <c r="D18" s="518"/>
      <c r="E18" s="517"/>
      <c r="F18" s="519"/>
      <c r="G18" s="516">
        <v>255.99999999999972</v>
      </c>
      <c r="H18" s="515">
        <v>37.400000000000006</v>
      </c>
      <c r="I18" s="516">
        <v>293.39999999999975</v>
      </c>
    </row>
    <row r="19" spans="1:12" ht="14.85" customHeight="1">
      <c r="A19" s="666" t="s">
        <v>703</v>
      </c>
      <c r="B19" s="873" t="s">
        <v>185</v>
      </c>
      <c r="C19" s="873"/>
      <c r="D19" s="873"/>
      <c r="E19" s="873"/>
      <c r="F19" s="873"/>
      <c r="G19" s="103"/>
      <c r="H19" s="103"/>
      <c r="I19" s="102" t="s">
        <v>186</v>
      </c>
    </row>
    <row r="20" spans="1:12" s="18" customFormat="1" ht="14.85" customHeight="1">
      <c r="A20" s="78" t="s">
        <v>41</v>
      </c>
      <c r="B20" s="531">
        <v>217.7</v>
      </c>
      <c r="C20" s="531">
        <v>509.5</v>
      </c>
      <c r="D20" s="531">
        <v>151.69999999999999</v>
      </c>
      <c r="E20" s="531">
        <v>1023.6</v>
      </c>
      <c r="F20" s="531">
        <v>-14.2</v>
      </c>
      <c r="G20" s="530">
        <v>1888.3</v>
      </c>
      <c r="H20" s="531">
        <v>10.4</v>
      </c>
      <c r="I20" s="530">
        <v>1898.7</v>
      </c>
    </row>
    <row r="21" spans="1:12" ht="14.85" customHeight="1">
      <c r="A21" s="61" t="s">
        <v>82</v>
      </c>
      <c r="B21" s="529">
        <v>-83.2</v>
      </c>
      <c r="C21" s="529">
        <v>-255.7</v>
      </c>
      <c r="D21" s="529">
        <v>-86</v>
      </c>
      <c r="E21" s="529">
        <v>-955</v>
      </c>
      <c r="F21" s="529">
        <v>-1</v>
      </c>
      <c r="G21" s="528">
        <v>-1380.9</v>
      </c>
      <c r="H21" s="529">
        <v>0</v>
      </c>
      <c r="I21" s="528">
        <v>-1380.9</v>
      </c>
    </row>
    <row r="22" spans="1:12" ht="14.85" customHeight="1">
      <c r="A22" s="61" t="s">
        <v>86</v>
      </c>
      <c r="B22" s="529">
        <v>-8.3000000000000007</v>
      </c>
      <c r="C22" s="529">
        <v>-53.1</v>
      </c>
      <c r="D22" s="529">
        <v>-7.7</v>
      </c>
      <c r="E22" s="529">
        <v>-10.7</v>
      </c>
      <c r="F22" s="529">
        <v>-17.399999999999999</v>
      </c>
      <c r="G22" s="528">
        <v>-97.200000000000017</v>
      </c>
      <c r="H22" s="529">
        <v>0</v>
      </c>
      <c r="I22" s="528">
        <v>-97.200000000000017</v>
      </c>
    </row>
    <row r="23" spans="1:12" ht="14.85" customHeight="1">
      <c r="A23" s="61" t="s">
        <v>87</v>
      </c>
      <c r="B23" s="529">
        <v>-3.7</v>
      </c>
      <c r="C23" s="529">
        <v>-22.1</v>
      </c>
      <c r="D23" s="529">
        <v>-6</v>
      </c>
      <c r="E23" s="529">
        <v>0</v>
      </c>
      <c r="F23" s="529">
        <v>0</v>
      </c>
      <c r="G23" s="528">
        <v>-31.7</v>
      </c>
      <c r="H23" s="529">
        <v>0</v>
      </c>
      <c r="I23" s="528">
        <v>-31.7</v>
      </c>
    </row>
    <row r="24" spans="1:12" ht="14.85" customHeight="1" thickBot="1">
      <c r="A24" s="95" t="s">
        <v>187</v>
      </c>
      <c r="B24" s="527">
        <v>-15</v>
      </c>
      <c r="C24" s="527">
        <v>-33.200000000000003</v>
      </c>
      <c r="D24" s="527">
        <v>-14.8</v>
      </c>
      <c r="E24" s="527">
        <v>-17.3</v>
      </c>
      <c r="F24" s="527">
        <v>34.6</v>
      </c>
      <c r="G24" s="526">
        <v>-45.699999999999996</v>
      </c>
      <c r="H24" s="527">
        <v>0</v>
      </c>
      <c r="I24" s="526">
        <v>-45.699999999999996</v>
      </c>
    </row>
    <row r="25" spans="1:12" s="18" customFormat="1" ht="14.85" customHeight="1">
      <c r="A25" s="104" t="s">
        <v>192</v>
      </c>
      <c r="B25" s="525">
        <v>107.49999999999999</v>
      </c>
      <c r="C25" s="525">
        <v>145.39999999999998</v>
      </c>
      <c r="D25" s="525">
        <v>37.199999999999989</v>
      </c>
      <c r="E25" s="525">
        <v>40.600000000000023</v>
      </c>
      <c r="F25" s="525">
        <v>2.0000000000000036</v>
      </c>
      <c r="G25" s="524">
        <v>332.7</v>
      </c>
      <c r="H25" s="525">
        <v>10.4</v>
      </c>
      <c r="I25" s="524">
        <v>343.2</v>
      </c>
    </row>
    <row r="26" spans="1:12" ht="14.85" customHeight="1">
      <c r="A26" s="61" t="s">
        <v>188</v>
      </c>
      <c r="B26" s="529">
        <v>-21.2</v>
      </c>
      <c r="C26" s="529">
        <v>-83.2</v>
      </c>
      <c r="D26" s="529">
        <v>-11.3</v>
      </c>
      <c r="E26" s="529">
        <v>-1.8</v>
      </c>
      <c r="F26" s="529">
        <v>-5.0999999999999996</v>
      </c>
      <c r="G26" s="528">
        <v>-122.6</v>
      </c>
      <c r="H26" s="529">
        <v>0</v>
      </c>
      <c r="I26" s="528">
        <v>-122.6</v>
      </c>
    </row>
    <row r="27" spans="1:12" ht="26.25" thickBot="1">
      <c r="A27" s="61" t="s">
        <v>90</v>
      </c>
      <c r="B27" s="529">
        <v>0</v>
      </c>
      <c r="C27" s="529">
        <v>-3.6999999999999997</v>
      </c>
      <c r="D27" s="529">
        <v>-0.1</v>
      </c>
      <c r="E27" s="529">
        <v>0</v>
      </c>
      <c r="F27" s="529">
        <v>0.2</v>
      </c>
      <c r="G27" s="528">
        <v>-3.5999999999999996</v>
      </c>
      <c r="H27" s="529">
        <v>-24.8</v>
      </c>
      <c r="I27" s="528">
        <v>-28.5</v>
      </c>
    </row>
    <row r="28" spans="1:12" s="18" customFormat="1" ht="14.85" customHeight="1">
      <c r="A28" s="104" t="s">
        <v>189</v>
      </c>
      <c r="B28" s="525">
        <v>86.199999999999989</v>
      </c>
      <c r="C28" s="525">
        <v>58.499999999999972</v>
      </c>
      <c r="D28" s="525">
        <v>25.799999999999986</v>
      </c>
      <c r="E28" s="525">
        <v>38.800000000000026</v>
      </c>
      <c r="F28" s="525">
        <v>-2.8999999999999959</v>
      </c>
      <c r="G28" s="524">
        <v>206.39999999999995</v>
      </c>
      <c r="H28" s="525">
        <v>-14.4</v>
      </c>
      <c r="I28" s="524">
        <v>192.1</v>
      </c>
    </row>
    <row r="29" spans="1:12" ht="14.85" customHeight="1">
      <c r="A29" s="61" t="s">
        <v>190</v>
      </c>
      <c r="B29" s="523"/>
      <c r="C29" s="523"/>
      <c r="D29" s="522"/>
      <c r="E29" s="523"/>
      <c r="F29" s="523"/>
      <c r="G29" s="528">
        <v>-25.6</v>
      </c>
      <c r="H29" s="529">
        <v>9.5</v>
      </c>
      <c r="I29" s="528">
        <v>-16.100000000000001</v>
      </c>
    </row>
    <row r="30" spans="1:12" ht="14.85" customHeight="1" thickBot="1">
      <c r="A30" s="95" t="s">
        <v>191</v>
      </c>
      <c r="B30" s="521"/>
      <c r="C30" s="521"/>
      <c r="D30" s="520"/>
      <c r="E30" s="521"/>
      <c r="F30" s="521"/>
      <c r="G30" s="526">
        <v>-18</v>
      </c>
      <c r="H30" s="527">
        <v>2.2000000000000002</v>
      </c>
      <c r="I30" s="526">
        <v>-15.8</v>
      </c>
    </row>
    <row r="31" spans="1:12" s="18" customFormat="1" ht="14.85" customHeight="1" thickBot="1">
      <c r="A31" s="89" t="s">
        <v>54</v>
      </c>
      <c r="B31" s="519"/>
      <c r="C31" s="519"/>
      <c r="D31" s="518"/>
      <c r="E31" s="517"/>
      <c r="F31" s="519"/>
      <c r="G31" s="516">
        <v>162.79999999999995</v>
      </c>
      <c r="H31" s="515">
        <v>-2.6999999999999993</v>
      </c>
      <c r="I31" s="516">
        <v>160.19999999999996</v>
      </c>
      <c r="L31" s="665"/>
    </row>
    <row r="32" spans="1:12" ht="14.25" customHeight="1">
      <c r="A32" s="167" t="s">
        <v>704</v>
      </c>
      <c r="B32" s="10"/>
      <c r="C32" s="10"/>
      <c r="D32" s="10"/>
      <c r="E32" s="10"/>
    </row>
    <row r="33" spans="1:14" ht="14.25" customHeight="1" thickBot="1">
      <c r="A33" s="664" t="s">
        <v>672</v>
      </c>
      <c r="B33" s="10"/>
      <c r="C33" s="10"/>
      <c r="D33" s="10"/>
      <c r="E33" s="10"/>
    </row>
    <row r="34" spans="1:14" ht="14.85" customHeight="1">
      <c r="A34" s="663"/>
      <c r="B34" s="10"/>
      <c r="C34" s="10"/>
      <c r="D34" s="10"/>
      <c r="E34" s="10"/>
    </row>
    <row r="35" spans="1:14" ht="14.85" customHeight="1">
      <c r="A35" s="26"/>
      <c r="B35" s="10"/>
      <c r="C35" s="10"/>
      <c r="D35" s="10"/>
      <c r="E35" s="10"/>
      <c r="F35" s="10"/>
    </row>
    <row r="36" spans="1:14" ht="14.85" customHeight="1">
      <c r="A36" s="872" t="s">
        <v>193</v>
      </c>
      <c r="B36" s="872"/>
      <c r="C36" s="872"/>
      <c r="D36" s="872"/>
      <c r="E36" s="872"/>
      <c r="F36" s="872"/>
    </row>
    <row r="37" spans="1:14" s="27" customFormat="1" ht="14.25">
      <c r="A37" s="47"/>
      <c r="B37" s="47"/>
      <c r="C37" s="647" t="s">
        <v>38</v>
      </c>
      <c r="D37" s="648" t="s">
        <v>675</v>
      </c>
      <c r="E37" s="661" t="s">
        <v>39</v>
      </c>
      <c r="F37" s="661" t="s">
        <v>40</v>
      </c>
    </row>
    <row r="38" spans="1:14" ht="14.85" customHeight="1" thickBot="1">
      <c r="A38" s="76" t="s">
        <v>168</v>
      </c>
      <c r="B38" s="77"/>
      <c r="C38" s="535">
        <v>539.70000000000005</v>
      </c>
      <c r="D38" s="505">
        <v>343.20000000000005</v>
      </c>
      <c r="E38" s="504">
        <v>196.5</v>
      </c>
      <c r="F38" s="503">
        <v>0.5725524475524475</v>
      </c>
      <c r="K38" s="670"/>
    </row>
    <row r="39" spans="1:14" s="19" customFormat="1" ht="14.85" customHeight="1">
      <c r="A39" s="380" t="s">
        <v>705</v>
      </c>
      <c r="B39" s="69"/>
      <c r="C39" s="539"/>
      <c r="D39" s="514"/>
      <c r="E39" s="513"/>
      <c r="F39" s="538"/>
    </row>
    <row r="40" spans="1:14" ht="14.85" customHeight="1">
      <c r="A40" s="61" t="s">
        <v>194</v>
      </c>
      <c r="B40" s="64"/>
      <c r="C40" s="537">
        <v>-70.400000000000006</v>
      </c>
      <c r="D40" s="511">
        <v>-10.399999999999999</v>
      </c>
      <c r="E40" s="510">
        <v>-60.000000000000007</v>
      </c>
      <c r="F40" s="536" t="s">
        <v>51</v>
      </c>
    </row>
    <row r="41" spans="1:14" ht="14.85" customHeight="1" thickBot="1">
      <c r="A41" s="76" t="s">
        <v>195</v>
      </c>
      <c r="B41" s="77"/>
      <c r="C41" s="535">
        <v>-70.400000000000006</v>
      </c>
      <c r="D41" s="505">
        <v>-10.399999999999999</v>
      </c>
      <c r="E41" s="504">
        <v>-60.000000000000007</v>
      </c>
      <c r="F41" s="503" t="s">
        <v>51</v>
      </c>
    </row>
    <row r="42" spans="1:14" ht="14.85" customHeight="1" thickBot="1">
      <c r="A42" s="669" t="s">
        <v>99</v>
      </c>
      <c r="B42" s="77"/>
      <c r="C42" s="535">
        <v>469.30000000000007</v>
      </c>
      <c r="D42" s="505">
        <v>332.70000000000005</v>
      </c>
      <c r="E42" s="504">
        <v>136.60000000000002</v>
      </c>
      <c r="F42" s="503">
        <v>0.41058010219416891</v>
      </c>
    </row>
    <row r="43" spans="1:14" ht="14.85" customHeight="1">
      <c r="A43" s="650" t="s">
        <v>196</v>
      </c>
      <c r="B43" s="318"/>
      <c r="C43" s="534">
        <v>0.109</v>
      </c>
      <c r="D43" s="533">
        <v>0.17599999999999999</v>
      </c>
      <c r="E43" s="532" t="s">
        <v>963</v>
      </c>
      <c r="F43" s="532" t="s">
        <v>51</v>
      </c>
    </row>
    <row r="44" spans="1:14" s="19" customFormat="1" ht="14.85" customHeight="1" thickBot="1">
      <c r="A44" s="664" t="s">
        <v>690</v>
      </c>
      <c r="B44" s="667"/>
      <c r="I44" s="11"/>
    </row>
    <row r="45" spans="1:14" s="10" customFormat="1" ht="14.85" customHeight="1" thickBot="1">
      <c r="A45" s="649" t="s">
        <v>706</v>
      </c>
      <c r="B45" s="26"/>
      <c r="C45" s="668"/>
      <c r="D45" s="26"/>
      <c r="E45" s="26"/>
      <c r="F45" s="26"/>
      <c r="G45" s="26"/>
      <c r="H45" s="29"/>
      <c r="I45" s="11"/>
      <c r="N45" s="632"/>
    </row>
    <row r="48" spans="1:14" ht="14.85" customHeight="1">
      <c r="A48" s="872" t="s">
        <v>197</v>
      </c>
      <c r="B48" s="872"/>
      <c r="C48" s="872"/>
      <c r="D48" s="872"/>
      <c r="E48" s="872"/>
      <c r="F48" s="872"/>
    </row>
    <row r="49" spans="1:14" s="27" customFormat="1" ht="14.25">
      <c r="A49" s="47"/>
      <c r="B49" s="47"/>
      <c r="C49" s="47" t="s">
        <v>38</v>
      </c>
      <c r="D49" s="640" t="s">
        <v>675</v>
      </c>
      <c r="E49" s="65" t="s">
        <v>39</v>
      </c>
      <c r="F49" s="65" t="s">
        <v>40</v>
      </c>
    </row>
    <row r="50" spans="1:14" ht="14.85" customHeight="1" thickBot="1">
      <c r="A50" s="76" t="s">
        <v>189</v>
      </c>
      <c r="B50" s="77"/>
      <c r="C50" s="427">
        <v>387.8</v>
      </c>
      <c r="D50" s="434">
        <v>192.1</v>
      </c>
      <c r="E50" s="435">
        <v>195.70000000000002</v>
      </c>
      <c r="F50" s="436">
        <v>1.0187402394586154</v>
      </c>
      <c r="H50" s="27"/>
    </row>
    <row r="51" spans="1:14" s="19" customFormat="1" ht="14.85" customHeight="1">
      <c r="A51" s="380" t="s">
        <v>198</v>
      </c>
      <c r="B51" s="69"/>
      <c r="C51" s="59"/>
      <c r="D51" s="60"/>
      <c r="E51" s="70"/>
      <c r="F51" s="71"/>
      <c r="H51" s="27"/>
      <c r="M51" s="11"/>
    </row>
    <row r="52" spans="1:14" s="19" customFormat="1" ht="14.85" customHeight="1">
      <c r="A52" s="61" t="s">
        <v>195</v>
      </c>
      <c r="B52" s="64"/>
      <c r="C52" s="479">
        <v>-70.400000000000006</v>
      </c>
      <c r="D52" s="480">
        <v>-10.399999999999999</v>
      </c>
      <c r="E52" s="481">
        <v>-60.000000000000007</v>
      </c>
      <c r="F52" s="482" t="s">
        <v>51</v>
      </c>
      <c r="H52" s="27"/>
      <c r="M52" s="11"/>
      <c r="N52" s="11"/>
    </row>
    <row r="53" spans="1:14" ht="25.5">
      <c r="A53" s="61" t="s">
        <v>199</v>
      </c>
      <c r="B53" s="64"/>
      <c r="C53" s="483">
        <v>0</v>
      </c>
      <c r="D53" s="484">
        <v>24.8</v>
      </c>
      <c r="E53" s="485">
        <v>-24.8</v>
      </c>
      <c r="F53" s="486">
        <v>-1</v>
      </c>
      <c r="H53" s="27"/>
      <c r="N53" s="19"/>
    </row>
    <row r="54" spans="1:14" ht="14.85" customHeight="1" thickBot="1">
      <c r="A54" s="76" t="s">
        <v>200</v>
      </c>
      <c r="B54" s="77"/>
      <c r="C54" s="427">
        <v>-70.400000000000006</v>
      </c>
      <c r="D54" s="434">
        <v>14.400000000000002</v>
      </c>
      <c r="E54" s="435">
        <v>-84.800000000000011</v>
      </c>
      <c r="F54" s="436" t="s">
        <v>51</v>
      </c>
      <c r="H54" s="27"/>
    </row>
    <row r="55" spans="1:14" ht="14.85" customHeight="1" thickBot="1">
      <c r="A55" s="76" t="s">
        <v>101</v>
      </c>
      <c r="B55" s="77"/>
      <c r="C55" s="427">
        <v>317.39999999999998</v>
      </c>
      <c r="D55" s="434">
        <v>206.4</v>
      </c>
      <c r="E55" s="435">
        <v>110.99999999999997</v>
      </c>
      <c r="F55" s="436">
        <v>0.53779069767441845</v>
      </c>
      <c r="N55" s="19"/>
    </row>
    <row r="56" spans="1:14" s="19" customFormat="1" ht="14.85" customHeight="1">
      <c r="A56" s="376" t="s">
        <v>201</v>
      </c>
      <c r="B56" s="64"/>
      <c r="C56" s="428">
        <v>0.10713476093613435</v>
      </c>
      <c r="D56" s="429">
        <v>7.8995378856331053E-2</v>
      </c>
      <c r="E56" s="84" t="s">
        <v>967</v>
      </c>
      <c r="F56" s="84" t="s">
        <v>51</v>
      </c>
      <c r="M56" s="11"/>
      <c r="N56" s="11"/>
    </row>
    <row r="57" spans="1:14" s="19" customFormat="1" ht="14.85" customHeight="1">
      <c r="A57" s="656" t="s">
        <v>202</v>
      </c>
      <c r="B57" s="64"/>
      <c r="C57" s="428">
        <v>0.13088529568728607</v>
      </c>
      <c r="D57" s="429">
        <v>7.3471522319432686E-2</v>
      </c>
      <c r="E57" s="84" t="s">
        <v>974</v>
      </c>
      <c r="F57" s="84" t="s">
        <v>51</v>
      </c>
      <c r="M57" s="11"/>
    </row>
    <row r="58" spans="1:14" s="19" customFormat="1" ht="14.85" customHeight="1" thickBot="1">
      <c r="A58" s="671" t="s">
        <v>690</v>
      </c>
      <c r="B58" s="667"/>
      <c r="I58" s="11"/>
    </row>
    <row r="59" spans="1:14" ht="14.85" customHeight="1">
      <c r="N59" s="19"/>
    </row>
    <row r="60" spans="1:14" ht="14.85" customHeight="1">
      <c r="A60" s="872" t="s">
        <v>203</v>
      </c>
      <c r="B60" s="872"/>
      <c r="C60" s="872"/>
      <c r="D60" s="872"/>
      <c r="E60" s="872"/>
      <c r="F60" s="872"/>
      <c r="M60" s="19"/>
    </row>
    <row r="61" spans="1:14" s="27" customFormat="1" ht="14.25">
      <c r="A61" s="47"/>
      <c r="B61" s="47"/>
      <c r="C61" s="47" t="s">
        <v>38</v>
      </c>
      <c r="D61" s="640" t="s">
        <v>675</v>
      </c>
      <c r="E61" s="65" t="s">
        <v>39</v>
      </c>
      <c r="F61" s="65" t="s">
        <v>40</v>
      </c>
      <c r="G61" s="11"/>
      <c r="H61" s="11"/>
    </row>
    <row r="62" spans="1:14" ht="14.85" customHeight="1" thickBot="1">
      <c r="A62" s="76" t="s">
        <v>54</v>
      </c>
      <c r="B62" s="77"/>
      <c r="C62" s="427">
        <v>293.40000000000003</v>
      </c>
      <c r="D62" s="434">
        <v>160.19999999999999</v>
      </c>
      <c r="E62" s="435">
        <v>133.20000000000005</v>
      </c>
      <c r="F62" s="436">
        <v>0.83146067415730374</v>
      </c>
    </row>
    <row r="63" spans="1:14" s="19" customFormat="1" ht="14.85" customHeight="1">
      <c r="A63" s="380" t="s">
        <v>198</v>
      </c>
      <c r="B63" s="69"/>
      <c r="C63" s="59"/>
      <c r="D63" s="60"/>
      <c r="E63" s="70"/>
      <c r="F63" s="71"/>
      <c r="G63" s="11"/>
      <c r="H63" s="11"/>
    </row>
    <row r="64" spans="1:14" ht="14.85" customHeight="1">
      <c r="A64" s="61" t="s">
        <v>204</v>
      </c>
      <c r="B64" s="64"/>
      <c r="C64" s="62">
        <v>-70.400000000000006</v>
      </c>
      <c r="D64" s="63">
        <v>-10.399999999999999</v>
      </c>
      <c r="E64" s="72">
        <v>-60.000000000000007</v>
      </c>
      <c r="F64" s="73" t="s">
        <v>51</v>
      </c>
    </row>
    <row r="65" spans="1:9" ht="25.5">
      <c r="A65" s="61" t="s">
        <v>205</v>
      </c>
      <c r="B65" s="64"/>
      <c r="C65" s="479">
        <v>0</v>
      </c>
      <c r="D65" s="480">
        <v>24.8</v>
      </c>
      <c r="E65" s="481">
        <v>-24.8</v>
      </c>
      <c r="F65" s="482">
        <v>-1</v>
      </c>
    </row>
    <row r="66" spans="1:9" ht="14.85" customHeight="1">
      <c r="A66" s="95" t="s">
        <v>206</v>
      </c>
      <c r="B66" s="318"/>
      <c r="C66" s="479">
        <v>23.4</v>
      </c>
      <c r="D66" s="480">
        <v>-9.5</v>
      </c>
      <c r="E66" s="481">
        <v>32.9</v>
      </c>
      <c r="F66" s="482" t="s">
        <v>51</v>
      </c>
    </row>
    <row r="67" spans="1:9" ht="14.85" customHeight="1" thickBot="1">
      <c r="A67" s="74" t="s">
        <v>207</v>
      </c>
      <c r="B67" s="75"/>
      <c r="C67" s="430">
        <v>9.6</v>
      </c>
      <c r="D67" s="431">
        <v>-2.2000000000000002</v>
      </c>
      <c r="E67" s="432">
        <v>11.8</v>
      </c>
      <c r="F67" s="433" t="s">
        <v>51</v>
      </c>
    </row>
    <row r="68" spans="1:9" ht="14.85" customHeight="1" thickBot="1">
      <c r="A68" s="76" t="s">
        <v>208</v>
      </c>
      <c r="B68" s="77"/>
      <c r="C68" s="427">
        <v>-37.400000000000006</v>
      </c>
      <c r="D68" s="434">
        <v>2.700000000000002</v>
      </c>
      <c r="E68" s="435">
        <v>-40.100000000000009</v>
      </c>
      <c r="F68" s="436" t="s">
        <v>51</v>
      </c>
    </row>
    <row r="69" spans="1:9" ht="14.85" customHeight="1" thickBot="1">
      <c r="A69" s="76" t="s">
        <v>209</v>
      </c>
      <c r="B69" s="77"/>
      <c r="C69" s="427">
        <v>256</v>
      </c>
      <c r="D69" s="434">
        <v>162.79999999999998</v>
      </c>
      <c r="E69" s="435">
        <v>93.200000000000017</v>
      </c>
      <c r="F69" s="436">
        <v>0.57248157248157261</v>
      </c>
    </row>
    <row r="70" spans="1:9" s="19" customFormat="1" ht="14.85" customHeight="1">
      <c r="A70" s="376" t="s">
        <v>210</v>
      </c>
      <c r="B70" s="64"/>
      <c r="C70" s="428">
        <v>0.12861268186254662</v>
      </c>
      <c r="D70" s="429">
        <v>8.8750158771869453E-2</v>
      </c>
      <c r="E70" s="84" t="s">
        <v>973</v>
      </c>
      <c r="F70" s="84" t="s">
        <v>51</v>
      </c>
    </row>
    <row r="71" spans="1:9" s="19" customFormat="1" ht="14.85" customHeight="1">
      <c r="A71" s="656" t="s">
        <v>211</v>
      </c>
      <c r="B71" s="64"/>
      <c r="C71" s="428">
        <v>0.14739864364107322</v>
      </c>
      <c r="D71" s="429">
        <v>8.7265181590038585E-2</v>
      </c>
      <c r="E71" s="84" t="s">
        <v>972</v>
      </c>
      <c r="F71" s="84" t="s">
        <v>51</v>
      </c>
    </row>
    <row r="72" spans="1:9" s="19" customFormat="1" ht="14.85" customHeight="1" thickBot="1">
      <c r="A72" s="671" t="s">
        <v>690</v>
      </c>
      <c r="B72" s="667"/>
      <c r="I72" s="11"/>
    </row>
  </sheetData>
  <mergeCells count="7">
    <mergeCell ref="A48:F48"/>
    <mergeCell ref="A60:F60"/>
    <mergeCell ref="A2:F2"/>
    <mergeCell ref="G2:I2"/>
    <mergeCell ref="B6:F6"/>
    <mergeCell ref="B19:F19"/>
    <mergeCell ref="A36:F3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2F6F8-E5ED-4863-9618-EA96C20DF410}">
  <sheetPr codeName="Sheet5"/>
  <dimension ref="A1:G31"/>
  <sheetViews>
    <sheetView zoomScale="80" zoomScaleNormal="80" workbookViewId="0"/>
  </sheetViews>
  <sheetFormatPr defaultColWidth="9.140625" defaultRowHeight="14.85" customHeight="1"/>
  <cols>
    <col min="1" max="1" width="55.5703125" style="11" customWidth="1"/>
    <col min="2" max="2" width="13.5703125" style="34" customWidth="1"/>
    <col min="3" max="4" width="13.5703125" style="11" customWidth="1"/>
    <col min="5" max="6" width="13.5703125" style="3" customWidth="1"/>
    <col min="7" max="7" width="12.5703125" style="11" customWidth="1"/>
    <col min="8" max="16384" width="9.140625" style="11"/>
  </cols>
  <sheetData>
    <row r="1" spans="1:7" ht="39.950000000000003" customHeight="1">
      <c r="A1" s="105" t="s">
        <v>37</v>
      </c>
      <c r="B1" s="33"/>
      <c r="C1" s="10"/>
      <c r="D1" s="10"/>
    </row>
    <row r="2" spans="1:7" ht="39.950000000000003" customHeight="1" thickBot="1">
      <c r="A2" s="870" t="s">
        <v>212</v>
      </c>
      <c r="B2" s="870"/>
      <c r="C2" s="870"/>
      <c r="D2" s="66"/>
      <c r="E2" s="66"/>
      <c r="F2" s="66"/>
    </row>
    <row r="3" spans="1:7" ht="14.85" customHeight="1">
      <c r="A3" s="16"/>
      <c r="B3" s="35"/>
      <c r="C3" s="16"/>
      <c r="D3" s="16"/>
      <c r="E3" s="37"/>
      <c r="F3" s="37"/>
      <c r="G3" s="14"/>
    </row>
    <row r="4" spans="1:7" ht="14.85" customHeight="1">
      <c r="A4" s="872" t="s">
        <v>213</v>
      </c>
      <c r="B4" s="872"/>
      <c r="C4" s="872"/>
      <c r="D4" s="872"/>
      <c r="E4" s="11"/>
      <c r="F4" s="11"/>
    </row>
    <row r="5" spans="1:7" s="27" customFormat="1" ht="12.75">
      <c r="A5" s="47"/>
      <c r="B5" s="47"/>
      <c r="C5" s="47" t="s">
        <v>38</v>
      </c>
      <c r="D5" s="47" t="s">
        <v>93</v>
      </c>
      <c r="E5" s="65" t="s">
        <v>39</v>
      </c>
      <c r="F5" s="65" t="s">
        <v>40</v>
      </c>
    </row>
    <row r="6" spans="1:7" ht="14.85" customHeight="1">
      <c r="A6" s="106" t="s">
        <v>214</v>
      </c>
      <c r="B6" s="79"/>
      <c r="C6" s="80"/>
      <c r="D6" s="81"/>
      <c r="E6" s="82"/>
      <c r="F6" s="82"/>
    </row>
    <row r="7" spans="1:7" ht="14.85" customHeight="1">
      <c r="A7" s="86" t="s">
        <v>215</v>
      </c>
      <c r="B7" s="107" t="s">
        <v>216</v>
      </c>
      <c r="C7" s="672">
        <v>1568</v>
      </c>
      <c r="D7" s="673">
        <v>1350</v>
      </c>
      <c r="E7" s="674">
        <v>218</v>
      </c>
      <c r="F7" s="323">
        <v>0.161</v>
      </c>
    </row>
    <row r="8" spans="1:7" ht="14.85" customHeight="1">
      <c r="A8" s="108" t="s">
        <v>217</v>
      </c>
      <c r="B8" s="109" t="s">
        <v>216</v>
      </c>
      <c r="C8" s="672">
        <v>1215</v>
      </c>
      <c r="D8" s="675">
        <v>1214</v>
      </c>
      <c r="E8" s="676">
        <v>1</v>
      </c>
      <c r="F8" s="323">
        <v>1E-3</v>
      </c>
    </row>
    <row r="9" spans="1:7" ht="14.85" customHeight="1">
      <c r="A9" s="108" t="s">
        <v>218</v>
      </c>
      <c r="B9" s="109" t="s">
        <v>216</v>
      </c>
      <c r="C9" s="672">
        <v>353</v>
      </c>
      <c r="D9" s="675">
        <v>136</v>
      </c>
      <c r="E9" s="677">
        <v>217</v>
      </c>
      <c r="F9" s="323">
        <v>1.5960000000000001</v>
      </c>
    </row>
    <row r="10" spans="1:7" ht="14.85" customHeight="1">
      <c r="A10" s="86" t="s">
        <v>219</v>
      </c>
      <c r="B10" s="107" t="s">
        <v>220</v>
      </c>
      <c r="C10" s="678">
        <v>10.01</v>
      </c>
      <c r="D10" s="679">
        <v>10.37</v>
      </c>
      <c r="E10" s="680">
        <v>-0.36</v>
      </c>
      <c r="F10" s="323">
        <v>-3.5000000000000003E-2</v>
      </c>
    </row>
    <row r="11" spans="1:7" ht="14.85" customHeight="1">
      <c r="A11" s="86" t="s">
        <v>221</v>
      </c>
      <c r="B11" s="107" t="s">
        <v>220</v>
      </c>
      <c r="C11" s="678">
        <v>1.83</v>
      </c>
      <c r="D11" s="679">
        <v>2.2999999999999998</v>
      </c>
      <c r="E11" s="680">
        <v>-0.47</v>
      </c>
      <c r="F11" s="323">
        <v>-0.20399999999999999</v>
      </c>
    </row>
    <row r="12" spans="1:7" ht="14.85" customHeight="1">
      <c r="A12" s="108" t="s">
        <v>222</v>
      </c>
      <c r="B12" s="109" t="s">
        <v>220</v>
      </c>
      <c r="C12" s="678">
        <v>1.56</v>
      </c>
      <c r="D12" s="679">
        <v>1.48</v>
      </c>
      <c r="E12" s="680">
        <v>0.08</v>
      </c>
      <c r="F12" s="323">
        <v>5.6000000000000001E-2</v>
      </c>
    </row>
    <row r="13" spans="1:7" ht="14.85" customHeight="1">
      <c r="A13" s="108" t="s">
        <v>223</v>
      </c>
      <c r="B13" s="109" t="s">
        <v>50</v>
      </c>
      <c r="C13" s="681">
        <v>0.85099999999999998</v>
      </c>
      <c r="D13" s="682">
        <v>0.64200000000000002</v>
      </c>
      <c r="E13" s="683" t="s">
        <v>959</v>
      </c>
      <c r="F13" s="323" t="s">
        <v>51</v>
      </c>
    </row>
    <row r="14" spans="1:7" ht="14.85" customHeight="1">
      <c r="A14" s="86" t="s">
        <v>224</v>
      </c>
      <c r="B14" s="107" t="s">
        <v>220</v>
      </c>
      <c r="C14" s="678">
        <v>7.98</v>
      </c>
      <c r="D14" s="679">
        <v>7.11</v>
      </c>
      <c r="E14" s="680">
        <v>0.87</v>
      </c>
      <c r="F14" s="323">
        <v>0.122</v>
      </c>
    </row>
    <row r="15" spans="1:7" ht="14.85" customHeight="1">
      <c r="A15" s="86" t="s">
        <v>225</v>
      </c>
      <c r="B15" s="107" t="s">
        <v>226</v>
      </c>
      <c r="C15" s="678">
        <v>1.52</v>
      </c>
      <c r="D15" s="679">
        <v>1.45</v>
      </c>
      <c r="E15" s="680">
        <v>7.0000000000000007E-2</v>
      </c>
      <c r="F15" s="323">
        <v>4.9000000000000002E-2</v>
      </c>
    </row>
    <row r="16" spans="1:7" ht="14.85" customHeight="1" thickBot="1">
      <c r="A16" s="93" t="s">
        <v>227</v>
      </c>
      <c r="B16" s="389" t="s">
        <v>228</v>
      </c>
      <c r="C16" s="684">
        <v>178.73</v>
      </c>
      <c r="D16" s="692">
        <v>201.95</v>
      </c>
      <c r="E16" s="686">
        <v>-23.22</v>
      </c>
      <c r="F16" s="687">
        <v>-0.115</v>
      </c>
    </row>
    <row r="17" spans="1:7" ht="14.85" customHeight="1">
      <c r="A17" s="106" t="s">
        <v>229</v>
      </c>
      <c r="B17" s="79"/>
      <c r="C17" s="561"/>
      <c r="D17" s="560"/>
      <c r="E17" s="559"/>
      <c r="F17" s="688"/>
    </row>
    <row r="18" spans="1:7" ht="14.85" customHeight="1">
      <c r="A18" s="86" t="s">
        <v>215</v>
      </c>
      <c r="B18" s="107" t="s">
        <v>216</v>
      </c>
      <c r="C18" s="672">
        <v>349</v>
      </c>
      <c r="D18" s="673">
        <v>339</v>
      </c>
      <c r="E18" s="674">
        <v>10</v>
      </c>
      <c r="F18" s="323">
        <v>2.9000000000000001E-2</v>
      </c>
    </row>
    <row r="19" spans="1:7" ht="14.85" customHeight="1">
      <c r="A19" s="108" t="s">
        <v>217</v>
      </c>
      <c r="B19" s="109" t="s">
        <v>216</v>
      </c>
      <c r="C19" s="672">
        <v>180</v>
      </c>
      <c r="D19" s="675">
        <v>170</v>
      </c>
      <c r="E19" s="676">
        <v>10</v>
      </c>
      <c r="F19" s="323">
        <v>5.8999999999999997E-2</v>
      </c>
    </row>
    <row r="20" spans="1:7" ht="14.85" customHeight="1">
      <c r="A20" s="108" t="s">
        <v>218</v>
      </c>
      <c r="B20" s="109" t="s">
        <v>216</v>
      </c>
      <c r="C20" s="672">
        <v>169</v>
      </c>
      <c r="D20" s="675">
        <v>169</v>
      </c>
      <c r="E20" s="677" t="s">
        <v>140</v>
      </c>
      <c r="F20" s="323" t="s">
        <v>230</v>
      </c>
    </row>
    <row r="21" spans="1:7" ht="14.85" customHeight="1" thickBot="1">
      <c r="A21" s="93" t="s">
        <v>231</v>
      </c>
      <c r="B21" s="389" t="s">
        <v>220</v>
      </c>
      <c r="C21" s="684">
        <v>0.89</v>
      </c>
      <c r="D21" s="692">
        <v>0.85</v>
      </c>
      <c r="E21" s="686">
        <v>0.03</v>
      </c>
      <c r="F21" s="687">
        <v>0.04</v>
      </c>
    </row>
    <row r="22" spans="1:7" ht="14.85" customHeight="1">
      <c r="A22" s="106" t="s">
        <v>232</v>
      </c>
      <c r="B22" s="79"/>
      <c r="C22" s="561"/>
      <c r="D22" s="560"/>
      <c r="E22" s="559"/>
      <c r="F22" s="688"/>
      <c r="G22" s="9"/>
    </row>
    <row r="23" spans="1:7" ht="14.85" customHeight="1">
      <c r="A23" s="86" t="s">
        <v>233</v>
      </c>
      <c r="B23" s="107" t="s">
        <v>220</v>
      </c>
      <c r="C23" s="678">
        <v>6.68</v>
      </c>
      <c r="D23" s="679">
        <v>8.49</v>
      </c>
      <c r="E23" s="680">
        <v>-1.81</v>
      </c>
      <c r="F23" s="323">
        <v>-0.21299999999999999</v>
      </c>
    </row>
    <row r="24" spans="1:7" ht="14.85" customHeight="1">
      <c r="A24" s="86" t="s">
        <v>234</v>
      </c>
      <c r="B24" s="107" t="s">
        <v>220</v>
      </c>
      <c r="C24" s="678">
        <v>12.8</v>
      </c>
      <c r="D24" s="679">
        <v>11.55</v>
      </c>
      <c r="E24" s="680">
        <v>1.25</v>
      </c>
      <c r="F24" s="323">
        <v>0.108</v>
      </c>
    </row>
    <row r="25" spans="1:7" ht="14.85" customHeight="1">
      <c r="A25" s="86" t="s">
        <v>225</v>
      </c>
      <c r="B25" s="107" t="s">
        <v>226</v>
      </c>
      <c r="C25" s="689">
        <v>3.0000000000000001E-3</v>
      </c>
      <c r="D25" s="690">
        <v>6.0000000000000001E-3</v>
      </c>
      <c r="E25" s="691">
        <v>-2E-3</v>
      </c>
      <c r="F25" s="323">
        <v>-0.433</v>
      </c>
    </row>
    <row r="26" spans="1:7" ht="14.85" customHeight="1">
      <c r="A26" s="86" t="s">
        <v>227</v>
      </c>
      <c r="B26" s="107" t="s">
        <v>228</v>
      </c>
      <c r="C26" s="678">
        <v>0.27</v>
      </c>
      <c r="D26" s="679">
        <v>0.47</v>
      </c>
      <c r="E26" s="680">
        <v>-0.2</v>
      </c>
      <c r="F26" s="323">
        <v>-0.41699999999999998</v>
      </c>
    </row>
    <row r="27" spans="1:7" s="10" customFormat="1" ht="14.85" customHeight="1">
      <c r="A27" s="362"/>
      <c r="B27" s="131"/>
    </row>
    <row r="28" spans="1:7" ht="14.85" customHeight="1">
      <c r="A28" s="321"/>
    </row>
    <row r="29" spans="1:7" ht="14.85" customHeight="1">
      <c r="A29" s="321"/>
    </row>
    <row r="30" spans="1:7" ht="14.85" customHeight="1">
      <c r="A30" s="321"/>
    </row>
    <row r="31" spans="1:7" ht="14.85" customHeight="1">
      <c r="A31" s="321"/>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2B972-108B-43E7-BAE3-A0623F6B40FD}">
  <sheetPr codeName="Sheet7">
    <tabColor rgb="FF00D3B7"/>
  </sheetPr>
  <dimension ref="A1:H60"/>
  <sheetViews>
    <sheetView showGridLines="0" zoomScale="80" zoomScaleNormal="80" workbookViewId="0"/>
  </sheetViews>
  <sheetFormatPr defaultColWidth="9.140625" defaultRowHeight="14.85" customHeight="1"/>
  <cols>
    <col min="1" max="1" width="54" style="11" customWidth="1"/>
    <col min="2" max="2" width="13.5703125" style="34" customWidth="1"/>
    <col min="3" max="6" width="13.5703125" style="11" customWidth="1"/>
    <col min="7" max="7" width="9.85546875" style="11" customWidth="1"/>
    <col min="8" max="16384" width="9.140625" style="11"/>
  </cols>
  <sheetData>
    <row r="1" spans="1:8" ht="39.950000000000003" customHeight="1">
      <c r="A1" s="105" t="s">
        <v>37</v>
      </c>
      <c r="B1" s="114"/>
      <c r="C1" s="114"/>
      <c r="D1" s="105"/>
      <c r="E1" s="114"/>
      <c r="F1" s="114"/>
      <c r="H1" s="15"/>
    </row>
    <row r="2" spans="1:8" ht="39.950000000000003" customHeight="1" thickBot="1">
      <c r="A2" s="870" t="s">
        <v>235</v>
      </c>
      <c r="B2" s="870"/>
      <c r="C2" s="870"/>
      <c r="D2" s="870"/>
      <c r="E2" s="870"/>
      <c r="F2" s="870"/>
    </row>
    <row r="3" spans="1:8" ht="14.85" customHeight="1">
      <c r="A3" s="13"/>
      <c r="B3" s="33"/>
      <c r="C3" s="10"/>
      <c r="D3" s="10"/>
      <c r="E3" s="10"/>
    </row>
    <row r="4" spans="1:8" ht="14.85" customHeight="1">
      <c r="A4" s="872" t="s">
        <v>236</v>
      </c>
      <c r="B4" s="872"/>
      <c r="C4" s="872"/>
      <c r="D4" s="872"/>
      <c r="E4" s="872"/>
      <c r="F4" s="872"/>
    </row>
    <row r="5" spans="1:8" s="27" customFormat="1" ht="14.25">
      <c r="A5" s="47"/>
      <c r="B5" s="47"/>
      <c r="C5" s="47" t="s">
        <v>38</v>
      </c>
      <c r="D5" s="639" t="s">
        <v>675</v>
      </c>
      <c r="E5" s="65" t="s">
        <v>75</v>
      </c>
      <c r="F5" s="65" t="s">
        <v>40</v>
      </c>
    </row>
    <row r="6" spans="1:8" ht="14.85" customHeight="1">
      <c r="A6" s="85" t="s">
        <v>41</v>
      </c>
      <c r="B6" s="58" t="s">
        <v>42</v>
      </c>
      <c r="C6" s="62">
        <v>458.4</v>
      </c>
      <c r="D6" s="63">
        <v>217.3</v>
      </c>
      <c r="E6" s="72">
        <v>241.1</v>
      </c>
      <c r="F6" s="73">
        <v>1.1100000000000001</v>
      </c>
    </row>
    <row r="7" spans="1:8" ht="14.85" customHeight="1">
      <c r="A7" s="85" t="s">
        <v>44</v>
      </c>
      <c r="B7" s="58" t="s">
        <v>42</v>
      </c>
      <c r="C7" s="59">
        <v>252.4</v>
      </c>
      <c r="D7" s="60">
        <v>107.5</v>
      </c>
      <c r="E7" s="70">
        <v>144.9</v>
      </c>
      <c r="F7" s="71">
        <v>1.347906976744186</v>
      </c>
    </row>
    <row r="8" spans="1:8" ht="14.85" customHeight="1">
      <c r="A8" s="85" t="s">
        <v>168</v>
      </c>
      <c r="B8" s="58" t="s">
        <v>42</v>
      </c>
      <c r="C8" s="59">
        <v>253.2</v>
      </c>
      <c r="D8" s="60">
        <v>107.1</v>
      </c>
      <c r="E8" s="70">
        <v>146.1</v>
      </c>
      <c r="F8" s="71">
        <v>1.3641456582633054</v>
      </c>
    </row>
    <row r="9" spans="1:8" ht="14.85" customHeight="1">
      <c r="A9" s="85" t="s">
        <v>53</v>
      </c>
      <c r="B9" s="58" t="s">
        <v>42</v>
      </c>
      <c r="C9" s="59">
        <v>221.7</v>
      </c>
      <c r="D9" s="60">
        <v>86.2</v>
      </c>
      <c r="E9" s="70">
        <v>135.5</v>
      </c>
      <c r="F9" s="71">
        <v>1.5719257540603249</v>
      </c>
    </row>
    <row r="10" spans="1:8" ht="14.85" customHeight="1">
      <c r="A10" s="85" t="s">
        <v>189</v>
      </c>
      <c r="B10" s="58" t="s">
        <v>42</v>
      </c>
      <c r="C10" s="59">
        <v>222.4</v>
      </c>
      <c r="D10" s="60">
        <v>85.9</v>
      </c>
      <c r="E10" s="70">
        <v>136.5</v>
      </c>
      <c r="F10" s="71">
        <v>1.5890570430733411</v>
      </c>
    </row>
    <row r="11" spans="1:8" ht="14.85" customHeight="1">
      <c r="A11" s="85" t="s">
        <v>237</v>
      </c>
      <c r="B11" s="58" t="s">
        <v>42</v>
      </c>
      <c r="C11" s="59">
        <v>226.2</v>
      </c>
      <c r="D11" s="60">
        <v>32.299999999999997</v>
      </c>
      <c r="E11" s="70">
        <v>193.89999999999998</v>
      </c>
      <c r="F11" s="71">
        <v>6.0030959752321982</v>
      </c>
    </row>
    <row r="12" spans="1:8" ht="14.85" customHeight="1">
      <c r="A12" s="85" t="s">
        <v>49</v>
      </c>
      <c r="B12" s="58" t="s">
        <v>50</v>
      </c>
      <c r="C12" s="111">
        <v>0.55200000000000005</v>
      </c>
      <c r="D12" s="112">
        <v>0.49399999999999999</v>
      </c>
      <c r="E12" s="113" t="s">
        <v>966</v>
      </c>
      <c r="F12" s="71" t="s">
        <v>51</v>
      </c>
    </row>
    <row r="13" spans="1:8" ht="14.85" customHeight="1">
      <c r="A13" s="47"/>
      <c r="B13" s="49"/>
      <c r="C13" s="346">
        <v>44926</v>
      </c>
      <c r="D13" s="346">
        <v>44561</v>
      </c>
      <c r="E13" s="68" t="s">
        <v>75</v>
      </c>
      <c r="F13" s="68" t="s">
        <v>238</v>
      </c>
    </row>
    <row r="14" spans="1:8" ht="14.85" customHeight="1">
      <c r="A14" s="85" t="s">
        <v>239</v>
      </c>
      <c r="B14" s="58" t="s">
        <v>42</v>
      </c>
      <c r="C14" s="59">
        <v>856</v>
      </c>
      <c r="D14" s="60">
        <v>781.4</v>
      </c>
      <c r="E14" s="70">
        <v>74.600000000000023</v>
      </c>
      <c r="F14" s="71">
        <v>9.5469669823393943E-2</v>
      </c>
    </row>
    <row r="15" spans="1:8" ht="14.85" customHeight="1">
      <c r="A15" s="693" t="s">
        <v>67</v>
      </c>
      <c r="B15" s="58" t="s">
        <v>42</v>
      </c>
      <c r="C15" s="59">
        <v>758.8</v>
      </c>
      <c r="D15" s="60">
        <v>390.1</v>
      </c>
      <c r="E15" s="70">
        <v>368.69999999999993</v>
      </c>
      <c r="F15" s="71">
        <v>0.94514227121250938</v>
      </c>
    </row>
    <row r="16" spans="1:8" ht="14.85" customHeight="1">
      <c r="A16" s="649" t="s">
        <v>690</v>
      </c>
    </row>
    <row r="17" spans="1:6" ht="14.85" customHeight="1">
      <c r="B17" s="11"/>
    </row>
    <row r="18" spans="1:6" ht="14.85" customHeight="1">
      <c r="B18" s="11"/>
    </row>
    <row r="19" spans="1:6" ht="14.85" customHeight="1">
      <c r="A19" s="872" t="s">
        <v>707</v>
      </c>
      <c r="B19" s="872"/>
      <c r="C19" s="872"/>
      <c r="D19" s="872"/>
      <c r="E19" s="872"/>
    </row>
    <row r="20" spans="1:6" ht="14.25">
      <c r="A20" s="47"/>
      <c r="B20" s="49"/>
      <c r="C20" s="695" t="s">
        <v>708</v>
      </c>
      <c r="D20" s="695" t="s">
        <v>683</v>
      </c>
      <c r="E20" s="695" t="s">
        <v>675</v>
      </c>
    </row>
    <row r="21" spans="1:6" ht="28.5" customHeight="1">
      <c r="A21" s="106" t="s">
        <v>720</v>
      </c>
      <c r="B21" s="319" t="s">
        <v>50</v>
      </c>
      <c r="C21" s="338" t="s">
        <v>140</v>
      </c>
      <c r="D21" s="338">
        <v>0.84505184518546483</v>
      </c>
      <c r="E21" s="339">
        <v>1.6074701919873522</v>
      </c>
    </row>
    <row r="22" spans="1:6" ht="14.85" customHeight="1">
      <c r="A22" s="106" t="s">
        <v>240</v>
      </c>
      <c r="B22" s="106"/>
      <c r="C22" s="59"/>
      <c r="D22" s="59"/>
      <c r="E22" s="60"/>
    </row>
    <row r="23" spans="1:6" ht="14.85" customHeight="1">
      <c r="A23" s="122" t="s">
        <v>721</v>
      </c>
      <c r="B23" s="118" t="s">
        <v>42</v>
      </c>
      <c r="C23" s="119">
        <v>14.7</v>
      </c>
      <c r="D23" s="119">
        <v>16.5</v>
      </c>
      <c r="E23" s="120">
        <v>16.7</v>
      </c>
    </row>
    <row r="24" spans="1:6" ht="14.85" customHeight="1">
      <c r="A24" s="126" t="s">
        <v>242</v>
      </c>
      <c r="B24" s="118" t="s">
        <v>50</v>
      </c>
      <c r="C24" s="351">
        <v>3.99</v>
      </c>
      <c r="D24" s="351">
        <v>4.03</v>
      </c>
      <c r="E24" s="350">
        <v>3.5</v>
      </c>
    </row>
    <row r="25" spans="1:6" ht="14.85" customHeight="1">
      <c r="A25" s="694" t="s">
        <v>243</v>
      </c>
      <c r="B25" s="132" t="s">
        <v>42</v>
      </c>
      <c r="C25" s="133">
        <v>1.3</v>
      </c>
      <c r="D25" s="133">
        <v>1.4</v>
      </c>
      <c r="E25" s="134">
        <v>1.4</v>
      </c>
    </row>
    <row r="26" spans="1:6" ht="14.85" customHeight="1">
      <c r="A26" s="31" t="s">
        <v>709</v>
      </c>
    </row>
    <row r="27" spans="1:6" ht="14.85" customHeight="1">
      <c r="A27" s="638" t="s">
        <v>710</v>
      </c>
    </row>
    <row r="28" spans="1:6" ht="14.85" customHeight="1">
      <c r="A28" s="638"/>
    </row>
    <row r="30" spans="1:6" ht="14.85" customHeight="1">
      <c r="A30" s="872" t="s">
        <v>244</v>
      </c>
      <c r="B30" s="872"/>
      <c r="C30" s="872"/>
      <c r="D30" s="872"/>
      <c r="E30" s="872"/>
      <c r="F30" s="872"/>
    </row>
    <row r="31" spans="1:6" s="27" customFormat="1" ht="12.75">
      <c r="A31" s="47"/>
      <c r="B31" s="47"/>
      <c r="C31" s="47" t="s">
        <v>38</v>
      </c>
      <c r="D31" s="47" t="s">
        <v>93</v>
      </c>
      <c r="E31" s="47" t="s">
        <v>75</v>
      </c>
      <c r="F31" s="47" t="s">
        <v>76</v>
      </c>
    </row>
    <row r="32" spans="1:6" ht="14.45" customHeight="1">
      <c r="A32" s="106" t="s">
        <v>214</v>
      </c>
      <c r="B32" s="106"/>
      <c r="C32" s="59"/>
      <c r="D32" s="60"/>
      <c r="E32" s="70"/>
      <c r="F32" s="71"/>
    </row>
    <row r="33" spans="1:6" ht="14.45" customHeight="1">
      <c r="A33" s="85" t="s">
        <v>215</v>
      </c>
      <c r="B33" s="118" t="s">
        <v>216</v>
      </c>
      <c r="C33" s="696">
        <v>1568</v>
      </c>
      <c r="D33" s="697">
        <v>1350</v>
      </c>
      <c r="E33" s="698">
        <v>218</v>
      </c>
      <c r="F33" s="538">
        <v>0.161</v>
      </c>
    </row>
    <row r="34" spans="1:6" ht="14.85" customHeight="1">
      <c r="A34" s="495" t="s">
        <v>245</v>
      </c>
      <c r="B34" s="118" t="s">
        <v>216</v>
      </c>
      <c r="C34" s="699">
        <v>1215</v>
      </c>
      <c r="D34" s="700">
        <v>1214</v>
      </c>
      <c r="E34" s="701">
        <v>1</v>
      </c>
      <c r="F34" s="538">
        <v>1E-3</v>
      </c>
    </row>
    <row r="35" spans="1:6" ht="14.85" customHeight="1">
      <c r="A35" s="122" t="s">
        <v>246</v>
      </c>
      <c r="B35" s="123" t="s">
        <v>216</v>
      </c>
      <c r="C35" s="702">
        <v>170</v>
      </c>
      <c r="D35" s="703">
        <v>170</v>
      </c>
      <c r="E35" s="701" t="s">
        <v>140</v>
      </c>
      <c r="F35" s="323" t="s">
        <v>230</v>
      </c>
    </row>
    <row r="36" spans="1:6" ht="14.85" customHeight="1">
      <c r="A36" s="122" t="s">
        <v>248</v>
      </c>
      <c r="B36" s="123" t="s">
        <v>216</v>
      </c>
      <c r="C36" s="702">
        <v>1001</v>
      </c>
      <c r="D36" s="703">
        <v>1001</v>
      </c>
      <c r="E36" s="168" t="s">
        <v>247</v>
      </c>
      <c r="F36" s="323" t="s">
        <v>230</v>
      </c>
    </row>
    <row r="37" spans="1:6" ht="14.85" customHeight="1">
      <c r="A37" s="126" t="s">
        <v>249</v>
      </c>
      <c r="B37" s="123" t="s">
        <v>216</v>
      </c>
      <c r="C37" s="124">
        <v>900</v>
      </c>
      <c r="D37" s="125">
        <v>900</v>
      </c>
      <c r="E37" s="168" t="s">
        <v>247</v>
      </c>
      <c r="F37" s="323" t="s">
        <v>230</v>
      </c>
    </row>
    <row r="38" spans="1:6" ht="14.85" customHeight="1">
      <c r="A38" s="122" t="s">
        <v>250</v>
      </c>
      <c r="B38" s="123" t="s">
        <v>216</v>
      </c>
      <c r="C38" s="124">
        <v>101</v>
      </c>
      <c r="D38" s="125">
        <v>101</v>
      </c>
      <c r="E38" s="168" t="s">
        <v>247</v>
      </c>
      <c r="F38" s="323" t="s">
        <v>230</v>
      </c>
    </row>
    <row r="39" spans="1:6" ht="14.85" customHeight="1">
      <c r="A39" s="127" t="s">
        <v>251</v>
      </c>
      <c r="B39" s="128" t="s">
        <v>216</v>
      </c>
      <c r="C39" s="704">
        <v>44</v>
      </c>
      <c r="D39" s="705">
        <v>43</v>
      </c>
      <c r="E39" s="701">
        <v>1</v>
      </c>
      <c r="F39" s="706">
        <v>2.3E-2</v>
      </c>
    </row>
    <row r="40" spans="1:6" ht="14.85" customHeight="1">
      <c r="A40" s="495" t="s">
        <v>252</v>
      </c>
      <c r="B40" s="123" t="s">
        <v>216</v>
      </c>
      <c r="C40" s="124">
        <v>353</v>
      </c>
      <c r="D40" s="125">
        <v>136</v>
      </c>
      <c r="E40" s="701">
        <v>217</v>
      </c>
      <c r="F40" s="707">
        <v>1.5960000000000001</v>
      </c>
    </row>
    <row r="41" spans="1:6" ht="14.85" customHeight="1">
      <c r="A41" s="127" t="s">
        <v>253</v>
      </c>
      <c r="B41" s="123" t="s">
        <v>216</v>
      </c>
      <c r="C41" s="124">
        <v>250</v>
      </c>
      <c r="D41" s="125">
        <v>63</v>
      </c>
      <c r="E41" s="701">
        <v>187</v>
      </c>
      <c r="F41" s="707">
        <v>2.968</v>
      </c>
    </row>
    <row r="42" spans="1:6" ht="14.85" customHeight="1">
      <c r="A42" s="127" t="s">
        <v>254</v>
      </c>
      <c r="B42" s="123" t="s">
        <v>216</v>
      </c>
      <c r="C42" s="124">
        <v>30</v>
      </c>
      <c r="D42" s="125" t="s">
        <v>140</v>
      </c>
      <c r="E42" s="701">
        <v>30</v>
      </c>
      <c r="F42" s="323" t="s">
        <v>230</v>
      </c>
    </row>
    <row r="43" spans="1:6" ht="14.85" customHeight="1">
      <c r="A43" s="127" t="s">
        <v>255</v>
      </c>
      <c r="B43" s="123" t="s">
        <v>216</v>
      </c>
      <c r="C43" s="124">
        <v>73</v>
      </c>
      <c r="D43" s="125">
        <v>73</v>
      </c>
      <c r="E43" s="168" t="s">
        <v>247</v>
      </c>
      <c r="F43" s="323" t="s">
        <v>230</v>
      </c>
    </row>
    <row r="44" spans="1:6" ht="14.85" customHeight="1">
      <c r="A44" s="85" t="s">
        <v>221</v>
      </c>
      <c r="B44" s="123" t="s">
        <v>220</v>
      </c>
      <c r="C44" s="708">
        <v>1.56</v>
      </c>
      <c r="D44" s="709">
        <v>1.48</v>
      </c>
      <c r="E44" s="710">
        <v>0.08</v>
      </c>
      <c r="F44" s="707">
        <v>5.6000000000000001E-2</v>
      </c>
    </row>
    <row r="45" spans="1:6" ht="14.85" customHeight="1">
      <c r="A45" s="496" t="s">
        <v>246</v>
      </c>
      <c r="B45" s="123" t="s">
        <v>220</v>
      </c>
      <c r="C45" s="708">
        <v>0.47</v>
      </c>
      <c r="D45" s="709">
        <v>0.3</v>
      </c>
      <c r="E45" s="710">
        <v>0.17</v>
      </c>
      <c r="F45" s="707">
        <v>0.58399999999999996</v>
      </c>
    </row>
    <row r="46" spans="1:6" ht="14.85" customHeight="1">
      <c r="A46" s="496" t="s">
        <v>248</v>
      </c>
      <c r="B46" s="123" t="s">
        <v>220</v>
      </c>
      <c r="C46" s="708">
        <v>0.82</v>
      </c>
      <c r="D46" s="125">
        <v>0.94</v>
      </c>
      <c r="E46" s="710">
        <v>-0.11</v>
      </c>
      <c r="F46" s="707">
        <v>-0.122</v>
      </c>
    </row>
    <row r="47" spans="1:6" ht="14.85" customHeight="1">
      <c r="A47" s="496" t="s">
        <v>249</v>
      </c>
      <c r="B47" s="123" t="s">
        <v>220</v>
      </c>
      <c r="C47" s="124">
        <v>0.46</v>
      </c>
      <c r="D47" s="125">
        <v>0.65</v>
      </c>
      <c r="E47" s="680">
        <v>-0.18</v>
      </c>
      <c r="F47" s="707">
        <v>-0.28399999999999997</v>
      </c>
    </row>
    <row r="48" spans="1:6" ht="14.85" customHeight="1">
      <c r="A48" s="496" t="s">
        <v>250</v>
      </c>
      <c r="B48" s="123" t="s">
        <v>220</v>
      </c>
      <c r="C48" s="708">
        <v>0.36</v>
      </c>
      <c r="D48" s="125">
        <v>0.28999999999999998</v>
      </c>
      <c r="E48" s="710">
        <v>7.0000000000000007E-2</v>
      </c>
      <c r="F48" s="707">
        <v>0.23899999999999999</v>
      </c>
    </row>
    <row r="49" spans="1:6" ht="12.75">
      <c r="A49" s="496" t="s">
        <v>251</v>
      </c>
      <c r="B49" s="123" t="s">
        <v>220</v>
      </c>
      <c r="C49" s="124">
        <v>0.26</v>
      </c>
      <c r="D49" s="125">
        <v>0.24</v>
      </c>
      <c r="E49" s="710">
        <v>0.02</v>
      </c>
      <c r="F49" s="707">
        <v>9.4E-2</v>
      </c>
    </row>
    <row r="50" spans="1:6" ht="12.75">
      <c r="A50" s="85" t="s">
        <v>256</v>
      </c>
      <c r="B50" s="123" t="s">
        <v>50</v>
      </c>
      <c r="C50" s="711">
        <v>0.98699999999999999</v>
      </c>
      <c r="D50" s="712">
        <v>0.99099999999999999</v>
      </c>
      <c r="E50" s="713" t="s">
        <v>975</v>
      </c>
      <c r="F50" s="707" t="s">
        <v>51</v>
      </c>
    </row>
    <row r="51" spans="1:6" ht="15" thickBot="1">
      <c r="A51" s="143" t="s">
        <v>257</v>
      </c>
      <c r="B51" s="130" t="s">
        <v>50</v>
      </c>
      <c r="C51" s="714">
        <v>0.316</v>
      </c>
      <c r="D51" s="715" t="s">
        <v>711</v>
      </c>
      <c r="E51" s="716" t="s">
        <v>140</v>
      </c>
      <c r="F51" s="717" t="s">
        <v>51</v>
      </c>
    </row>
    <row r="52" spans="1:6" ht="14.85" customHeight="1">
      <c r="A52" s="106" t="s">
        <v>229</v>
      </c>
      <c r="B52" s="128"/>
      <c r="C52" s="704"/>
      <c r="D52" s="705"/>
      <c r="E52" s="718"/>
      <c r="F52" s="706"/>
    </row>
    <row r="53" spans="1:6" ht="14.85" customHeight="1">
      <c r="A53" s="85" t="s">
        <v>215</v>
      </c>
      <c r="B53" s="123" t="s">
        <v>216</v>
      </c>
      <c r="C53" s="704">
        <v>349</v>
      </c>
      <c r="D53" s="705">
        <v>339</v>
      </c>
      <c r="E53" s="718">
        <v>10</v>
      </c>
      <c r="F53" s="706">
        <v>2.9000000000000001E-2</v>
      </c>
    </row>
    <row r="54" spans="1:6" ht="14.85" customHeight="1">
      <c r="A54" s="495" t="s">
        <v>245</v>
      </c>
      <c r="B54" s="123" t="s">
        <v>216</v>
      </c>
      <c r="C54" s="124">
        <v>180</v>
      </c>
      <c r="D54" s="125">
        <v>170</v>
      </c>
      <c r="E54" s="713">
        <v>10</v>
      </c>
      <c r="F54" s="707">
        <v>5.8999999999999997E-2</v>
      </c>
    </row>
    <row r="55" spans="1:6" ht="14.85" customHeight="1">
      <c r="A55" s="495" t="s">
        <v>252</v>
      </c>
      <c r="B55" s="123" t="s">
        <v>216</v>
      </c>
      <c r="C55" s="124">
        <v>169</v>
      </c>
      <c r="D55" s="125">
        <v>169</v>
      </c>
      <c r="E55" s="168" t="s">
        <v>247</v>
      </c>
      <c r="F55" s="323" t="s">
        <v>230</v>
      </c>
    </row>
    <row r="56" spans="1:6" ht="14.85" customHeight="1">
      <c r="A56" s="85" t="s">
        <v>231</v>
      </c>
      <c r="B56" s="123" t="s">
        <v>220</v>
      </c>
      <c r="C56" s="708">
        <v>0.89</v>
      </c>
      <c r="D56" s="125">
        <v>0.85</v>
      </c>
      <c r="E56" s="710">
        <v>0.03</v>
      </c>
      <c r="F56" s="707">
        <v>0.04</v>
      </c>
    </row>
    <row r="57" spans="1:6" ht="14.85" customHeight="1">
      <c r="A57" s="496" t="s">
        <v>258</v>
      </c>
      <c r="B57" s="123" t="s">
        <v>220</v>
      </c>
      <c r="C57" s="708">
        <v>0.78</v>
      </c>
      <c r="D57" s="709">
        <v>0.78</v>
      </c>
      <c r="E57" s="710" t="s">
        <v>140</v>
      </c>
      <c r="F57" s="707" t="s">
        <v>140</v>
      </c>
    </row>
    <row r="58" spans="1:6" ht="14.85" customHeight="1">
      <c r="A58" s="496" t="s">
        <v>255</v>
      </c>
      <c r="B58" s="123" t="s">
        <v>220</v>
      </c>
      <c r="C58" s="124">
        <v>0.11</v>
      </c>
      <c r="D58" s="125">
        <v>7.0000000000000007E-2</v>
      </c>
      <c r="E58" s="719">
        <v>0.03</v>
      </c>
      <c r="F58" s="707">
        <v>0.46800000000000003</v>
      </c>
    </row>
    <row r="59" spans="1:6" s="10" customFormat="1" ht="14.85" customHeight="1">
      <c r="A59" s="31" t="s">
        <v>990</v>
      </c>
      <c r="B59" s="131"/>
    </row>
    <row r="60" spans="1:6" s="10" customFormat="1" ht="14.85" customHeight="1">
      <c r="A60" s="371" t="s">
        <v>991</v>
      </c>
    </row>
  </sheetData>
  <mergeCells count="5">
    <mergeCell ref="A4:F4"/>
    <mergeCell ref="A30:F30"/>
    <mergeCell ref="A19:E19"/>
    <mergeCell ref="A2:C2"/>
    <mergeCell ref="D2:F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FA9F-A690-4721-84A6-0C877885CFB0}">
  <sheetPr codeName="Sheet6">
    <tabColor theme="4"/>
  </sheetPr>
  <dimension ref="A1:S81"/>
  <sheetViews>
    <sheetView showGridLines="0" zoomScale="80" zoomScaleNormal="80" workbookViewId="0"/>
  </sheetViews>
  <sheetFormatPr defaultColWidth="9.140625" defaultRowHeight="14.85" customHeight="1"/>
  <cols>
    <col min="1" max="1" width="59.85546875" style="11" customWidth="1"/>
    <col min="2" max="2" width="13.5703125" style="34" customWidth="1"/>
    <col min="3" max="7" width="12.5703125" style="11" customWidth="1"/>
    <col min="8" max="16384" width="9.140625" style="11"/>
  </cols>
  <sheetData>
    <row r="1" spans="1:8" ht="39.950000000000003" customHeight="1">
      <c r="A1" s="105" t="s">
        <v>37</v>
      </c>
      <c r="B1" s="114"/>
      <c r="C1" s="114"/>
      <c r="D1" s="105"/>
      <c r="E1" s="114"/>
      <c r="F1" s="114"/>
      <c r="H1" s="15"/>
    </row>
    <row r="2" spans="1:8" ht="39.950000000000003" customHeight="1" thickBot="1">
      <c r="A2" s="870" t="s">
        <v>259</v>
      </c>
      <c r="B2" s="870"/>
      <c r="C2" s="870"/>
      <c r="D2" s="870"/>
      <c r="E2" s="870"/>
      <c r="F2" s="870"/>
    </row>
    <row r="3" spans="1:8" ht="14.85" customHeight="1">
      <c r="A3" s="10"/>
      <c r="B3" s="33"/>
      <c r="C3" s="10"/>
      <c r="D3" s="10"/>
      <c r="E3" s="10"/>
    </row>
    <row r="4" spans="1:8" ht="14.85" customHeight="1">
      <c r="A4" s="872" t="s">
        <v>260</v>
      </c>
      <c r="B4" s="872"/>
      <c r="C4" s="872"/>
      <c r="D4" s="872"/>
      <c r="E4" s="872"/>
      <c r="F4" s="872"/>
    </row>
    <row r="5" spans="1:8" s="27" customFormat="1" ht="12.75">
      <c r="A5" s="47"/>
      <c r="B5" s="47"/>
      <c r="C5" s="47" t="s">
        <v>38</v>
      </c>
      <c r="D5" s="47" t="s">
        <v>93</v>
      </c>
      <c r="E5" s="65" t="s">
        <v>75</v>
      </c>
      <c r="F5" s="65" t="s">
        <v>40</v>
      </c>
    </row>
    <row r="6" spans="1:8" ht="14.85" customHeight="1">
      <c r="A6" s="85" t="s">
        <v>41</v>
      </c>
      <c r="B6" s="58" t="s">
        <v>42</v>
      </c>
      <c r="C6" s="62">
        <v>681.1</v>
      </c>
      <c r="D6" s="60">
        <v>532.70000000000005</v>
      </c>
      <c r="E6" s="72">
        <v>148.4</v>
      </c>
      <c r="F6" s="73">
        <v>0.27900000000000003</v>
      </c>
    </row>
    <row r="7" spans="1:8" ht="14.85" customHeight="1">
      <c r="A7" s="85" t="s">
        <v>44</v>
      </c>
      <c r="B7" s="58" t="s">
        <v>42</v>
      </c>
      <c r="C7" s="59">
        <v>164.5</v>
      </c>
      <c r="D7" s="60">
        <v>145.4</v>
      </c>
      <c r="E7" s="70">
        <v>19.099999999999994</v>
      </c>
      <c r="F7" s="71">
        <v>0.13136176066024755</v>
      </c>
    </row>
    <row r="8" spans="1:8" ht="14.85" customHeight="1">
      <c r="A8" s="85" t="s">
        <v>168</v>
      </c>
      <c r="B8" s="58" t="s">
        <v>42</v>
      </c>
      <c r="C8" s="59">
        <v>148</v>
      </c>
      <c r="D8" s="60">
        <v>168.6</v>
      </c>
      <c r="E8" s="70">
        <v>-20.599999999999994</v>
      </c>
      <c r="F8" s="71">
        <v>-0.12218268090154208</v>
      </c>
    </row>
    <row r="9" spans="1:8" ht="14.85" customHeight="1">
      <c r="A9" s="85" t="s">
        <v>53</v>
      </c>
      <c r="B9" s="58" t="s">
        <v>42</v>
      </c>
      <c r="C9" s="59">
        <v>62.6</v>
      </c>
      <c r="D9" s="60">
        <v>58.5</v>
      </c>
      <c r="E9" s="70">
        <v>4.1000000000000014</v>
      </c>
      <c r="F9" s="71">
        <v>7.0085470085470114E-2</v>
      </c>
    </row>
    <row r="10" spans="1:8" ht="14.85" customHeight="1">
      <c r="A10" s="85" t="s">
        <v>189</v>
      </c>
      <c r="B10" s="58" t="s">
        <v>42</v>
      </c>
      <c r="C10" s="59">
        <v>46.1</v>
      </c>
      <c r="D10" s="60">
        <v>56.8</v>
      </c>
      <c r="E10" s="70">
        <v>-10.699999999999996</v>
      </c>
      <c r="F10" s="71">
        <v>-0.18838028169014079</v>
      </c>
    </row>
    <row r="11" spans="1:8" ht="14.85" customHeight="1">
      <c r="A11" s="85" t="s">
        <v>237</v>
      </c>
      <c r="B11" s="58" t="s">
        <v>42</v>
      </c>
      <c r="C11" s="59">
        <v>268.10000000000002</v>
      </c>
      <c r="D11" s="60">
        <v>191.2</v>
      </c>
      <c r="E11" s="70">
        <v>76.900000000000034</v>
      </c>
      <c r="F11" s="71">
        <v>0.40219665271966548</v>
      </c>
    </row>
    <row r="12" spans="1:8" ht="14.85" customHeight="1">
      <c r="A12" s="85" t="s">
        <v>49</v>
      </c>
      <c r="B12" s="58" t="s">
        <v>50</v>
      </c>
      <c r="C12" s="111">
        <v>0.23599999999999999</v>
      </c>
      <c r="D12" s="112">
        <v>0.28499999999999998</v>
      </c>
      <c r="E12" s="113" t="s">
        <v>976</v>
      </c>
      <c r="F12" s="71" t="s">
        <v>51</v>
      </c>
    </row>
    <row r="13" spans="1:8" s="27" customFormat="1" ht="12.75">
      <c r="A13" s="47"/>
      <c r="B13" s="47"/>
      <c r="C13" s="347">
        <v>44926</v>
      </c>
      <c r="D13" s="347">
        <v>44561</v>
      </c>
      <c r="E13" s="65" t="s">
        <v>75</v>
      </c>
      <c r="F13" s="65" t="s">
        <v>261</v>
      </c>
    </row>
    <row r="14" spans="1:8" ht="14.85" customHeight="1">
      <c r="A14" s="85" t="s">
        <v>239</v>
      </c>
      <c r="B14" s="58" t="s">
        <v>42</v>
      </c>
      <c r="C14" s="59">
        <v>1805.3</v>
      </c>
      <c r="D14" s="60">
        <v>1654.6</v>
      </c>
      <c r="E14" s="70">
        <v>150.70000000000005</v>
      </c>
      <c r="F14" s="71">
        <v>9.1079414964341868E-2</v>
      </c>
    </row>
    <row r="15" spans="1:8" ht="14.85" customHeight="1">
      <c r="A15" s="85" t="s">
        <v>67</v>
      </c>
      <c r="B15" s="58" t="s">
        <v>42</v>
      </c>
      <c r="C15" s="59">
        <v>776.1</v>
      </c>
      <c r="D15" s="60">
        <v>710</v>
      </c>
      <c r="E15" s="70">
        <v>66.100000000000023</v>
      </c>
      <c r="F15" s="71">
        <v>9.3098591549295812E-2</v>
      </c>
    </row>
    <row r="16" spans="1:8" s="10" customFormat="1" ht="14.85" customHeight="1">
      <c r="A16" s="135"/>
      <c r="B16" s="131"/>
    </row>
    <row r="17" spans="1:5" ht="14.85" customHeight="1">
      <c r="A17" s="10"/>
      <c r="B17" s="33"/>
      <c r="C17" s="10"/>
      <c r="D17" s="10"/>
      <c r="E17" s="10"/>
    </row>
    <row r="18" spans="1:5" ht="14.85" customHeight="1">
      <c r="A18" s="10"/>
      <c r="B18" s="33"/>
      <c r="C18" s="10"/>
      <c r="D18" s="10"/>
      <c r="E18" s="10"/>
    </row>
    <row r="19" spans="1:5" ht="14.85" customHeight="1">
      <c r="A19" s="872" t="s">
        <v>992</v>
      </c>
      <c r="B19" s="872"/>
      <c r="C19" s="872"/>
      <c r="D19" s="872"/>
      <c r="E19" s="872"/>
    </row>
    <row r="20" spans="1:5" ht="14.25">
      <c r="A20" s="47"/>
      <c r="B20" s="49"/>
      <c r="C20" s="49" t="s">
        <v>708</v>
      </c>
      <c r="D20" s="49" t="s">
        <v>38</v>
      </c>
      <c r="E20" s="49" t="s">
        <v>93</v>
      </c>
    </row>
    <row r="21" spans="1:5" ht="14.85" customHeight="1">
      <c r="A21" s="106" t="s">
        <v>720</v>
      </c>
      <c r="B21" s="115" t="s">
        <v>50</v>
      </c>
      <c r="C21" s="338">
        <v>100</v>
      </c>
      <c r="D21" s="338">
        <v>100</v>
      </c>
      <c r="E21" s="339">
        <v>100</v>
      </c>
    </row>
    <row r="22" spans="1:5" ht="14.85" customHeight="1">
      <c r="A22" s="106" t="s">
        <v>91</v>
      </c>
      <c r="B22" s="115"/>
      <c r="C22" s="80"/>
      <c r="D22" s="80"/>
      <c r="E22" s="81"/>
    </row>
    <row r="23" spans="1:5" ht="14.85" customHeight="1">
      <c r="A23" s="86" t="s">
        <v>241</v>
      </c>
      <c r="B23" s="58" t="s">
        <v>42</v>
      </c>
      <c r="C23" s="116">
        <v>1429</v>
      </c>
      <c r="D23" s="116">
        <v>1345</v>
      </c>
      <c r="E23" s="117">
        <v>1258</v>
      </c>
    </row>
    <row r="24" spans="1:5" ht="14.85" customHeight="1">
      <c r="A24" s="86" t="s">
        <v>262</v>
      </c>
      <c r="B24" s="58" t="s">
        <v>50</v>
      </c>
      <c r="C24" s="437">
        <v>4.1399999999999997</v>
      </c>
      <c r="D24" s="437">
        <v>4.13</v>
      </c>
      <c r="E24" s="438">
        <v>5.05</v>
      </c>
    </row>
    <row r="25" spans="1:5" ht="14.85" customHeight="1">
      <c r="A25" s="86" t="s">
        <v>243</v>
      </c>
      <c r="B25" s="58" t="s">
        <v>42</v>
      </c>
      <c r="C25" s="439" t="s">
        <v>263</v>
      </c>
      <c r="D25" s="439">
        <v>67.8</v>
      </c>
      <c r="E25" s="440">
        <v>69.099999999999994</v>
      </c>
    </row>
    <row r="26" spans="1:5" ht="14.85" customHeight="1">
      <c r="A26" s="86" t="s">
        <v>712</v>
      </c>
      <c r="B26" s="58" t="s">
        <v>42</v>
      </c>
      <c r="C26" s="110">
        <v>28</v>
      </c>
      <c r="D26" s="110">
        <v>28</v>
      </c>
      <c r="E26" s="168" t="s">
        <v>140</v>
      </c>
    </row>
    <row r="27" spans="1:5" ht="27">
      <c r="A27" s="86" t="s">
        <v>993</v>
      </c>
      <c r="B27" s="58" t="s">
        <v>42</v>
      </c>
      <c r="C27" s="720" t="s">
        <v>713</v>
      </c>
      <c r="D27" s="439">
        <v>16.7</v>
      </c>
      <c r="E27" s="440">
        <v>14.9</v>
      </c>
    </row>
    <row r="28" spans="1:5" ht="14.85" customHeight="1">
      <c r="A28" s="106" t="s">
        <v>265</v>
      </c>
      <c r="B28" s="115"/>
      <c r="C28" s="441"/>
      <c r="D28" s="441"/>
      <c r="E28" s="442"/>
    </row>
    <row r="29" spans="1:5" ht="14.85" customHeight="1">
      <c r="A29" s="86" t="s">
        <v>241</v>
      </c>
      <c r="B29" s="58" t="s">
        <v>42</v>
      </c>
      <c r="C29" s="116">
        <v>1183</v>
      </c>
      <c r="D29" s="116">
        <v>1097</v>
      </c>
      <c r="E29" s="117">
        <v>1009</v>
      </c>
    </row>
    <row r="30" spans="1:5" ht="14.85" customHeight="1">
      <c r="A30" s="86" t="s">
        <v>242</v>
      </c>
      <c r="B30" s="58" t="s">
        <v>50</v>
      </c>
      <c r="C30" s="437">
        <v>4.17</v>
      </c>
      <c r="D30" s="437">
        <v>4.16</v>
      </c>
      <c r="E30" s="438">
        <v>5.34</v>
      </c>
    </row>
    <row r="31" spans="1:5" ht="14.85" customHeight="1">
      <c r="A31" s="86" t="s">
        <v>243</v>
      </c>
      <c r="B31" s="58" t="s">
        <v>42</v>
      </c>
      <c r="C31" s="439">
        <v>64.5</v>
      </c>
      <c r="D31" s="439">
        <v>58.5</v>
      </c>
      <c r="E31" s="440">
        <v>59.6</v>
      </c>
    </row>
    <row r="32" spans="1:5" ht="14.85" customHeight="1">
      <c r="A32" s="337" t="s">
        <v>264</v>
      </c>
      <c r="B32" s="58" t="s">
        <v>42</v>
      </c>
      <c r="C32" s="470">
        <v>28</v>
      </c>
      <c r="D32" s="470">
        <v>28</v>
      </c>
      <c r="E32" s="168">
        <v>0</v>
      </c>
    </row>
    <row r="33" spans="1:6" ht="27">
      <c r="A33" s="86" t="s">
        <v>993</v>
      </c>
      <c r="B33" s="58" t="s">
        <v>42</v>
      </c>
      <c r="C33" s="439"/>
      <c r="D33" s="439">
        <v>15.2</v>
      </c>
      <c r="E33" s="440">
        <v>13.5</v>
      </c>
    </row>
    <row r="34" spans="1:6" ht="14.85" customHeight="1">
      <c r="A34" s="106" t="s">
        <v>266</v>
      </c>
      <c r="B34" s="115"/>
      <c r="C34" s="441"/>
      <c r="D34" s="441"/>
      <c r="E34" s="442"/>
    </row>
    <row r="35" spans="1:6" ht="14.85" customHeight="1">
      <c r="A35" s="86" t="s">
        <v>241</v>
      </c>
      <c r="B35" s="58" t="s">
        <v>42</v>
      </c>
      <c r="C35" s="116">
        <v>246</v>
      </c>
      <c r="D35" s="116">
        <v>248</v>
      </c>
      <c r="E35" s="117">
        <v>249</v>
      </c>
    </row>
    <row r="36" spans="1:6" ht="14.85" customHeight="1">
      <c r="A36" s="86" t="s">
        <v>242</v>
      </c>
      <c r="B36" s="58" t="s">
        <v>50</v>
      </c>
      <c r="C36" s="437">
        <v>3.99</v>
      </c>
      <c r="D36" s="437">
        <v>3.98</v>
      </c>
      <c r="E36" s="438">
        <v>3.9</v>
      </c>
    </row>
    <row r="37" spans="1:6" ht="14.85" customHeight="1">
      <c r="A37" s="86" t="s">
        <v>243</v>
      </c>
      <c r="B37" s="58" t="s">
        <v>42</v>
      </c>
      <c r="C37" s="439">
        <v>10.4</v>
      </c>
      <c r="D37" s="439">
        <v>9.3000000000000007</v>
      </c>
      <c r="E37" s="440">
        <v>9.5</v>
      </c>
    </row>
    <row r="38" spans="1:6" ht="27">
      <c r="A38" s="86" t="s">
        <v>993</v>
      </c>
      <c r="B38" s="58" t="s">
        <v>42</v>
      </c>
      <c r="C38" s="720" t="s">
        <v>713</v>
      </c>
      <c r="D38" s="439">
        <v>1.5</v>
      </c>
      <c r="E38" s="440">
        <v>1.4</v>
      </c>
    </row>
    <row r="39" spans="1:6" ht="14.85" customHeight="1">
      <c r="A39" s="135" t="s">
        <v>714</v>
      </c>
      <c r="B39" s="33"/>
      <c r="C39" s="10"/>
      <c r="D39" s="10"/>
      <c r="E39" s="10"/>
    </row>
    <row r="40" spans="1:6" ht="14.85" customHeight="1">
      <c r="A40" s="31" t="s">
        <v>715</v>
      </c>
      <c r="B40" s="33"/>
      <c r="C40" s="10"/>
      <c r="D40" s="10"/>
      <c r="E40" s="10"/>
    </row>
    <row r="41" spans="1:6" ht="14.85" customHeight="1">
      <c r="A41" s="31" t="s">
        <v>716</v>
      </c>
      <c r="B41" s="33"/>
      <c r="C41" s="10"/>
      <c r="D41" s="10"/>
      <c r="E41" s="10"/>
    </row>
    <row r="42" spans="1:6" ht="14.85" customHeight="1">
      <c r="A42" s="721" t="s">
        <v>717</v>
      </c>
      <c r="B42" s="33"/>
      <c r="C42" s="10"/>
      <c r="D42" s="10"/>
      <c r="E42" s="10"/>
    </row>
    <row r="43" spans="1:6" ht="14.85" customHeight="1">
      <c r="A43" s="12"/>
      <c r="B43" s="33"/>
      <c r="C43" s="10"/>
      <c r="D43" s="10"/>
      <c r="E43" s="10"/>
    </row>
    <row r="44" spans="1:6" ht="14.85" customHeight="1">
      <c r="A44" s="18"/>
    </row>
    <row r="45" spans="1:6" ht="14.85" customHeight="1">
      <c r="A45" s="872" t="s">
        <v>267</v>
      </c>
      <c r="B45" s="872"/>
      <c r="C45" s="872"/>
      <c r="D45" s="872"/>
      <c r="E45" s="872"/>
      <c r="F45" s="872"/>
    </row>
    <row r="46" spans="1:6" s="27" customFormat="1" ht="12.75">
      <c r="A46" s="47"/>
      <c r="B46" s="47"/>
      <c r="C46" s="47" t="s">
        <v>38</v>
      </c>
      <c r="D46" s="47" t="s">
        <v>93</v>
      </c>
      <c r="E46" s="65" t="s">
        <v>75</v>
      </c>
      <c r="F46" s="65" t="s">
        <v>40</v>
      </c>
    </row>
    <row r="47" spans="1:6" s="18" customFormat="1" ht="14.85" customHeight="1">
      <c r="A47" s="106" t="s">
        <v>265</v>
      </c>
      <c r="B47" s="115"/>
      <c r="C47" s="80"/>
      <c r="D47" s="81"/>
      <c r="E47" s="82"/>
      <c r="F47" s="83"/>
    </row>
    <row r="48" spans="1:6" ht="14.85" customHeight="1">
      <c r="A48" s="85" t="s">
        <v>268</v>
      </c>
      <c r="B48" s="58" t="s">
        <v>220</v>
      </c>
      <c r="C48" s="722">
        <v>10.01</v>
      </c>
      <c r="D48" s="723">
        <v>10.37</v>
      </c>
      <c r="E48" s="724">
        <v>-0.36</v>
      </c>
      <c r="F48" s="538">
        <v>-3.5000000000000003E-2</v>
      </c>
    </row>
    <row r="49" spans="1:6" ht="14.85" customHeight="1">
      <c r="A49" s="495" t="s">
        <v>269</v>
      </c>
      <c r="B49" s="58" t="s">
        <v>220</v>
      </c>
      <c r="C49" s="722">
        <v>3.2</v>
      </c>
      <c r="D49" s="723">
        <v>3.38</v>
      </c>
      <c r="E49" s="725">
        <v>-0.17</v>
      </c>
      <c r="F49" s="538">
        <v>-5.1999999999999998E-2</v>
      </c>
    </row>
    <row r="50" spans="1:6" ht="14.85" customHeight="1">
      <c r="A50" s="495" t="s">
        <v>270</v>
      </c>
      <c r="B50" s="58" t="s">
        <v>220</v>
      </c>
      <c r="C50" s="722">
        <v>6.81</v>
      </c>
      <c r="D50" s="723">
        <v>6.99</v>
      </c>
      <c r="E50" s="724">
        <v>-0.19</v>
      </c>
      <c r="F50" s="538">
        <v>-2.7E-2</v>
      </c>
    </row>
    <row r="51" spans="1:6" ht="14.85" customHeight="1">
      <c r="A51" s="85" t="s">
        <v>271</v>
      </c>
      <c r="B51" s="58" t="s">
        <v>220</v>
      </c>
      <c r="C51" s="722">
        <v>0.26</v>
      </c>
      <c r="D51" s="723">
        <v>0.34</v>
      </c>
      <c r="E51" s="726">
        <v>-0.08</v>
      </c>
      <c r="F51" s="538">
        <v>-0.23300000000000001</v>
      </c>
    </row>
    <row r="52" spans="1:6" ht="14.85" customHeight="1">
      <c r="A52" s="85" t="s">
        <v>272</v>
      </c>
      <c r="B52" s="58" t="s">
        <v>273</v>
      </c>
      <c r="C52" s="722">
        <v>127.5</v>
      </c>
      <c r="D52" s="723">
        <v>126.81</v>
      </c>
      <c r="E52" s="727">
        <v>0.69</v>
      </c>
      <c r="F52" s="538">
        <v>5.0000000000000001E-3</v>
      </c>
    </row>
    <row r="53" spans="1:6" ht="14.85" customHeight="1">
      <c r="A53" s="85" t="s">
        <v>274</v>
      </c>
      <c r="B53" s="58" t="s">
        <v>50</v>
      </c>
      <c r="C53" s="570">
        <v>0.05</v>
      </c>
      <c r="D53" s="569">
        <v>5.1999999999999998E-2</v>
      </c>
      <c r="E53" s="728" t="s">
        <v>977</v>
      </c>
      <c r="F53" s="729" t="s">
        <v>51</v>
      </c>
    </row>
    <row r="54" spans="1:6" ht="14.85" customHeight="1">
      <c r="A54" s="85" t="s">
        <v>275</v>
      </c>
      <c r="B54" s="58" t="s">
        <v>276</v>
      </c>
      <c r="C54" s="730">
        <v>1825</v>
      </c>
      <c r="D54" s="731">
        <v>1801</v>
      </c>
      <c r="E54" s="732">
        <v>24</v>
      </c>
      <c r="F54" s="733">
        <v>1.2999999999999999E-2</v>
      </c>
    </row>
    <row r="55" spans="1:6" ht="14.85" customHeight="1">
      <c r="A55" s="496" t="s">
        <v>277</v>
      </c>
      <c r="B55" s="58" t="s">
        <v>276</v>
      </c>
      <c r="C55" s="734">
        <v>35</v>
      </c>
      <c r="D55" s="735">
        <v>17</v>
      </c>
      <c r="E55" s="728">
        <v>19</v>
      </c>
      <c r="F55" s="736">
        <v>1.1220000000000001</v>
      </c>
    </row>
    <row r="56" spans="1:6" ht="14.85" customHeight="1">
      <c r="A56" s="495" t="s">
        <v>278</v>
      </c>
      <c r="B56" s="58" t="s">
        <v>216</v>
      </c>
      <c r="C56" s="737">
        <v>327.39999999999998</v>
      </c>
      <c r="D56" s="738">
        <v>121.5</v>
      </c>
      <c r="E56" s="724">
        <v>205.9</v>
      </c>
      <c r="F56" s="736">
        <v>1.6950000000000001</v>
      </c>
    </row>
    <row r="57" spans="1:6" ht="14.85" customHeight="1">
      <c r="A57" s="85" t="s">
        <v>279</v>
      </c>
      <c r="B57" s="58" t="s">
        <v>276</v>
      </c>
      <c r="C57" s="739">
        <v>37.82</v>
      </c>
      <c r="D57" s="740">
        <v>26.88</v>
      </c>
      <c r="E57" s="725">
        <v>10.95</v>
      </c>
      <c r="F57" s="538">
        <v>0.40699999999999997</v>
      </c>
    </row>
    <row r="58" spans="1:6" ht="14.85" customHeight="1">
      <c r="A58" s="85" t="s">
        <v>280</v>
      </c>
      <c r="B58" s="58" t="s">
        <v>276</v>
      </c>
      <c r="C58" s="741">
        <v>26.18</v>
      </c>
      <c r="D58" s="742">
        <v>23.41</v>
      </c>
      <c r="E58" s="743">
        <v>2.77</v>
      </c>
      <c r="F58" s="744">
        <v>0.11799999999999999</v>
      </c>
    </row>
    <row r="59" spans="1:6" ht="14.85" customHeight="1">
      <c r="A59" s="85" t="s">
        <v>281</v>
      </c>
      <c r="B59" s="58" t="s">
        <v>216</v>
      </c>
      <c r="C59" s="737">
        <v>524.73</v>
      </c>
      <c r="D59" s="738">
        <v>515.75</v>
      </c>
      <c r="E59" s="724">
        <v>8.98</v>
      </c>
      <c r="F59" s="736">
        <v>1.7000000000000001E-2</v>
      </c>
    </row>
    <row r="60" spans="1:6" ht="14.85" customHeight="1">
      <c r="A60" s="85" t="s">
        <v>282</v>
      </c>
      <c r="B60" s="58" t="s">
        <v>283</v>
      </c>
      <c r="C60" s="737">
        <v>63.91</v>
      </c>
      <c r="D60" s="738">
        <v>36.67</v>
      </c>
      <c r="E60" s="724">
        <v>27.24</v>
      </c>
      <c r="F60" s="736">
        <v>0.74299999999999999</v>
      </c>
    </row>
    <row r="61" spans="1:6" ht="14.85" customHeight="1">
      <c r="A61" s="85" t="s">
        <v>225</v>
      </c>
      <c r="B61" s="58" t="s">
        <v>226</v>
      </c>
      <c r="C61" s="737">
        <v>1.52</v>
      </c>
      <c r="D61" s="738">
        <v>1.45</v>
      </c>
      <c r="E61" s="724">
        <v>7.0000000000000007E-2</v>
      </c>
      <c r="F61" s="736">
        <v>4.9000000000000002E-2</v>
      </c>
    </row>
    <row r="62" spans="1:6" ht="14.85" customHeight="1">
      <c r="A62" s="85" t="s">
        <v>227</v>
      </c>
      <c r="B62" s="58" t="s">
        <v>228</v>
      </c>
      <c r="C62" s="745">
        <v>178.73</v>
      </c>
      <c r="D62" s="746">
        <v>201.95</v>
      </c>
      <c r="E62" s="747">
        <v>-23.22</v>
      </c>
      <c r="F62" s="748">
        <v>-0.115</v>
      </c>
    </row>
    <row r="63" spans="1:6" ht="14.85" customHeight="1" thickBot="1">
      <c r="A63" s="87" t="s">
        <v>284</v>
      </c>
      <c r="B63" s="139" t="s">
        <v>276</v>
      </c>
      <c r="C63" s="140">
        <v>210.44</v>
      </c>
      <c r="D63" s="459" t="s">
        <v>140</v>
      </c>
      <c r="E63" s="141">
        <v>210.44</v>
      </c>
      <c r="F63" s="142" t="s">
        <v>51</v>
      </c>
    </row>
    <row r="64" spans="1:6" s="18" customFormat="1" ht="14.85" customHeight="1">
      <c r="A64" s="106" t="s">
        <v>266</v>
      </c>
      <c r="B64" s="115"/>
      <c r="C64" s="749"/>
      <c r="D64" s="750"/>
      <c r="E64" s="751"/>
      <c r="F64" s="752"/>
    </row>
    <row r="65" spans="1:19" ht="14.85" customHeight="1">
      <c r="A65" s="85" t="s">
        <v>285</v>
      </c>
      <c r="B65" s="58" t="s">
        <v>220</v>
      </c>
      <c r="C65" s="737">
        <v>6.68</v>
      </c>
      <c r="D65" s="738">
        <v>8.49</v>
      </c>
      <c r="E65" s="724">
        <v>-1.81</v>
      </c>
      <c r="F65" s="736">
        <v>-0.21299999999999999</v>
      </c>
    </row>
    <row r="66" spans="1:19" ht="14.85" customHeight="1">
      <c r="A66" s="495" t="s">
        <v>269</v>
      </c>
      <c r="B66" s="58" t="s">
        <v>220</v>
      </c>
      <c r="C66" s="737">
        <v>2.5</v>
      </c>
      <c r="D66" s="738">
        <v>2.79</v>
      </c>
      <c r="E66" s="724">
        <v>-0.28999999999999998</v>
      </c>
      <c r="F66" s="736">
        <v>-0.104</v>
      </c>
    </row>
    <row r="67" spans="1:19" ht="14.85" customHeight="1">
      <c r="A67" s="495" t="s">
        <v>270</v>
      </c>
      <c r="B67" s="58" t="s">
        <v>220</v>
      </c>
      <c r="C67" s="737">
        <v>4.1900000000000004</v>
      </c>
      <c r="D67" s="738">
        <v>5.71</v>
      </c>
      <c r="E67" s="724">
        <v>-1.52</v>
      </c>
      <c r="F67" s="736">
        <v>-0.26600000000000001</v>
      </c>
    </row>
    <row r="68" spans="1:19" ht="14.85" customHeight="1">
      <c r="A68" s="85" t="s">
        <v>272</v>
      </c>
      <c r="B68" s="58" t="s">
        <v>273</v>
      </c>
      <c r="C68" s="737">
        <v>9.64</v>
      </c>
      <c r="D68" s="738">
        <v>9.56</v>
      </c>
      <c r="E68" s="724">
        <v>0.08</v>
      </c>
      <c r="F68" s="736">
        <v>8.0000000000000002E-3</v>
      </c>
    </row>
    <row r="69" spans="1:19" ht="14.85" customHeight="1">
      <c r="A69" s="85" t="s">
        <v>274</v>
      </c>
      <c r="B69" s="58" t="s">
        <v>50</v>
      </c>
      <c r="C69" s="753">
        <v>1.7999999999999999E-2</v>
      </c>
      <c r="D69" s="682">
        <v>1.7999999999999999E-2</v>
      </c>
      <c r="E69" s="754" t="s">
        <v>140</v>
      </c>
      <c r="F69" s="755" t="s">
        <v>51</v>
      </c>
    </row>
    <row r="70" spans="1:19" ht="14.85" customHeight="1">
      <c r="A70" s="85" t="s">
        <v>275</v>
      </c>
      <c r="B70" s="58" t="s">
        <v>276</v>
      </c>
      <c r="C70" s="734">
        <v>624</v>
      </c>
      <c r="D70" s="735">
        <v>619</v>
      </c>
      <c r="E70" s="728">
        <v>5</v>
      </c>
      <c r="F70" s="736">
        <v>7.0000000000000001E-3</v>
      </c>
    </row>
    <row r="71" spans="1:19" ht="14.85" customHeight="1">
      <c r="A71" s="85" t="s">
        <v>286</v>
      </c>
      <c r="B71" s="58" t="s">
        <v>276</v>
      </c>
      <c r="C71" s="737">
        <v>4.8099999999999996</v>
      </c>
      <c r="D71" s="738">
        <v>8.1300000000000008</v>
      </c>
      <c r="E71" s="724">
        <v>-3.32</v>
      </c>
      <c r="F71" s="538">
        <v>-0.40899999999999997</v>
      </c>
    </row>
    <row r="72" spans="1:19" ht="14.85" customHeight="1">
      <c r="A72" s="85" t="s">
        <v>282</v>
      </c>
      <c r="B72" s="58" t="s">
        <v>283</v>
      </c>
      <c r="C72" s="737">
        <v>58.33</v>
      </c>
      <c r="D72" s="738">
        <v>71.86</v>
      </c>
      <c r="E72" s="724">
        <v>-13.530000000000001</v>
      </c>
      <c r="F72" s="736">
        <v>-0.18828277205677713</v>
      </c>
    </row>
    <row r="73" spans="1:19" ht="14.85" customHeight="1">
      <c r="A73" s="85" t="s">
        <v>225</v>
      </c>
      <c r="B73" s="58" t="s">
        <v>226</v>
      </c>
      <c r="C73" s="756">
        <v>3.2679999999999996E-3</v>
      </c>
      <c r="D73" s="757">
        <v>5.7625999999999997E-3</v>
      </c>
      <c r="E73" s="758">
        <v>-2.4946E-3</v>
      </c>
      <c r="F73" s="736">
        <v>-0.43289487384166869</v>
      </c>
    </row>
    <row r="74" spans="1:19" s="10" customFormat="1" ht="14.85" customHeight="1" thickBot="1">
      <c r="A74" s="87" t="s">
        <v>227</v>
      </c>
      <c r="B74" s="139" t="s">
        <v>228</v>
      </c>
      <c r="C74" s="140">
        <v>0.27492800000000001</v>
      </c>
      <c r="D74" s="763">
        <v>0.47186080000000002</v>
      </c>
      <c r="E74" s="141">
        <v>-0.19693280000000002</v>
      </c>
      <c r="F74" s="142">
        <v>-0.41735359241539027</v>
      </c>
      <c r="L74" s="348"/>
      <c r="P74" s="349"/>
      <c r="Q74" s="349"/>
      <c r="R74" s="349"/>
      <c r="S74" s="349"/>
    </row>
    <row r="75" spans="1:19" s="30" customFormat="1" ht="14.85" customHeight="1">
      <c r="A75" s="106" t="s">
        <v>287</v>
      </c>
      <c r="B75" s="115"/>
      <c r="C75" s="749"/>
      <c r="D75" s="750"/>
      <c r="E75" s="751"/>
      <c r="F75" s="752"/>
      <c r="J75" s="10"/>
      <c r="P75" s="349"/>
      <c r="Q75" s="349"/>
      <c r="R75" s="349"/>
      <c r="S75" s="349"/>
    </row>
    <row r="76" spans="1:19" ht="14.85" customHeight="1" thickBot="1">
      <c r="A76" s="87" t="s">
        <v>288</v>
      </c>
      <c r="B76" s="139" t="s">
        <v>50</v>
      </c>
      <c r="C76" s="759">
        <v>0.52900000000000003</v>
      </c>
      <c r="D76" s="760" t="s">
        <v>718</v>
      </c>
      <c r="E76" s="761" t="s">
        <v>978</v>
      </c>
      <c r="F76" s="762" t="s">
        <v>51</v>
      </c>
    </row>
    <row r="77" spans="1:19" ht="14.85" customHeight="1">
      <c r="A77" s="316" t="s">
        <v>289</v>
      </c>
      <c r="B77" s="33"/>
      <c r="C77" s="10"/>
      <c r="D77" s="10"/>
      <c r="E77" s="10"/>
    </row>
    <row r="78" spans="1:19" ht="14.85" customHeight="1">
      <c r="A78" s="316"/>
      <c r="B78" s="33"/>
      <c r="C78" s="10"/>
      <c r="D78" s="10"/>
      <c r="E78" s="10"/>
    </row>
    <row r="79" spans="1:19" ht="14.85" customHeight="1">
      <c r="A79" s="316"/>
      <c r="B79" s="33"/>
      <c r="C79" s="10"/>
      <c r="D79" s="10"/>
      <c r="E79" s="10"/>
    </row>
    <row r="80" spans="1:19" ht="14.85" customHeight="1">
      <c r="A80" s="316"/>
      <c r="B80" s="33"/>
      <c r="C80" s="10"/>
      <c r="D80" s="10"/>
      <c r="E80" s="10"/>
    </row>
    <row r="81" spans="1:1" ht="14.85" customHeight="1">
      <c r="A81" s="316"/>
    </row>
  </sheetData>
  <mergeCells count="5">
    <mergeCell ref="A19:E19"/>
    <mergeCell ref="A45:F45"/>
    <mergeCell ref="A4:F4"/>
    <mergeCell ref="A2:C2"/>
    <mergeCell ref="D2:F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E1E3E-7CDE-49CF-84D2-39C8FC657E3D}">
  <sheetPr codeName="Sheet8">
    <tabColor rgb="FF4057E3"/>
  </sheetPr>
  <dimension ref="A1:H43"/>
  <sheetViews>
    <sheetView zoomScale="80" zoomScaleNormal="80" workbookViewId="0"/>
  </sheetViews>
  <sheetFormatPr defaultColWidth="9.140625" defaultRowHeight="14.85" customHeight="1"/>
  <cols>
    <col min="1" max="1" width="65.42578125" style="11" customWidth="1"/>
    <col min="2" max="2" width="13.5703125" style="34" customWidth="1"/>
    <col min="3" max="6" width="13.5703125" style="11" customWidth="1"/>
    <col min="7" max="8" width="9.85546875" style="11" customWidth="1"/>
    <col min="9" max="16384" width="9.140625" style="11"/>
  </cols>
  <sheetData>
    <row r="1" spans="1:8" ht="39.950000000000003" customHeight="1">
      <c r="A1" s="105" t="s">
        <v>37</v>
      </c>
      <c r="B1" s="114"/>
      <c r="C1" s="114"/>
      <c r="D1" s="105"/>
      <c r="E1" s="114"/>
      <c r="F1" s="114"/>
      <c r="H1" s="15"/>
    </row>
    <row r="2" spans="1:8" ht="39.950000000000003" customHeight="1" thickBot="1">
      <c r="A2" s="870" t="s">
        <v>290</v>
      </c>
      <c r="B2" s="870"/>
      <c r="C2" s="870"/>
      <c r="D2" s="870"/>
      <c r="E2" s="870"/>
      <c r="F2" s="870"/>
    </row>
    <row r="3" spans="1:8" ht="14.85" customHeight="1">
      <c r="A3" s="10"/>
      <c r="B3" s="10"/>
      <c r="C3" s="10"/>
      <c r="D3" s="10"/>
      <c r="E3" s="10"/>
    </row>
    <row r="4" spans="1:8" ht="14.85" customHeight="1">
      <c r="A4" s="872" t="s">
        <v>291</v>
      </c>
      <c r="B4" s="872"/>
      <c r="C4" s="872"/>
      <c r="D4" s="872"/>
      <c r="E4" s="872"/>
      <c r="F4" s="872"/>
    </row>
    <row r="5" spans="1:8" s="27" customFormat="1" ht="12.75">
      <c r="A5" s="47"/>
      <c r="B5" s="47"/>
      <c r="C5" s="47" t="s">
        <v>38</v>
      </c>
      <c r="D5" s="47" t="s">
        <v>93</v>
      </c>
      <c r="E5" s="65" t="s">
        <v>75</v>
      </c>
      <c r="F5" s="65" t="s">
        <v>40</v>
      </c>
    </row>
    <row r="6" spans="1:8" ht="14.85" customHeight="1">
      <c r="A6" s="85" t="s">
        <v>41</v>
      </c>
      <c r="B6" s="58" t="s">
        <v>42</v>
      </c>
      <c r="C6" s="62">
        <v>240.7</v>
      </c>
      <c r="D6" s="63">
        <v>153.5</v>
      </c>
      <c r="E6" s="72">
        <v>87.2</v>
      </c>
      <c r="F6" s="73">
        <v>0.56799999999999995</v>
      </c>
    </row>
    <row r="7" spans="1:8" ht="14.85" customHeight="1">
      <c r="A7" s="85" t="s">
        <v>44</v>
      </c>
      <c r="B7" s="58" t="s">
        <v>42</v>
      </c>
      <c r="C7" s="59">
        <v>34.6</v>
      </c>
      <c r="D7" s="60">
        <v>37.200000000000003</v>
      </c>
      <c r="E7" s="70">
        <v>-2.6000000000000014</v>
      </c>
      <c r="F7" s="71">
        <v>-6.9892473118279605E-2</v>
      </c>
    </row>
    <row r="8" spans="1:8" ht="14.85" customHeight="1">
      <c r="A8" s="85" t="s">
        <v>168</v>
      </c>
      <c r="B8" s="58" t="s">
        <v>42</v>
      </c>
      <c r="C8" s="59">
        <v>37.9</v>
      </c>
      <c r="D8" s="60">
        <v>39</v>
      </c>
      <c r="E8" s="70">
        <v>-1.1000000000000014</v>
      </c>
      <c r="F8" s="71">
        <v>-2.820512820512824E-2</v>
      </c>
    </row>
    <row r="9" spans="1:8" ht="14.85" customHeight="1">
      <c r="A9" s="85" t="s">
        <v>53</v>
      </c>
      <c r="B9" s="58" t="s">
        <v>42</v>
      </c>
      <c r="C9" s="59">
        <v>23.1</v>
      </c>
      <c r="D9" s="60">
        <v>25.8</v>
      </c>
      <c r="E9" s="70">
        <v>-2.6999999999999993</v>
      </c>
      <c r="F9" s="71">
        <v>-0.10465116279069764</v>
      </c>
    </row>
    <row r="10" spans="1:8" ht="14.85" customHeight="1">
      <c r="A10" s="85" t="s">
        <v>189</v>
      </c>
      <c r="B10" s="58" t="s">
        <v>42</v>
      </c>
      <c r="C10" s="59">
        <v>26.5</v>
      </c>
      <c r="D10" s="60">
        <v>27.5</v>
      </c>
      <c r="E10" s="70">
        <v>-1</v>
      </c>
      <c r="F10" s="71">
        <v>-3.6363636363636362E-2</v>
      </c>
    </row>
    <row r="11" spans="1:8" ht="14.85" customHeight="1">
      <c r="A11" s="85" t="s">
        <v>237</v>
      </c>
      <c r="B11" s="58" t="s">
        <v>42</v>
      </c>
      <c r="C11" s="59">
        <v>15</v>
      </c>
      <c r="D11" s="60">
        <v>0.2</v>
      </c>
      <c r="E11" s="487">
        <v>14.8</v>
      </c>
      <c r="F11" s="323">
        <v>74</v>
      </c>
    </row>
    <row r="12" spans="1:8" ht="14.85" customHeight="1">
      <c r="A12" s="85" t="s">
        <v>49</v>
      </c>
      <c r="B12" s="58" t="s">
        <v>50</v>
      </c>
      <c r="C12" s="111">
        <v>0.14599999999999999</v>
      </c>
      <c r="D12" s="112">
        <v>0.245</v>
      </c>
      <c r="E12" s="113" t="s">
        <v>979</v>
      </c>
      <c r="F12" s="71" t="s">
        <v>51</v>
      </c>
    </row>
    <row r="13" spans="1:8" s="27" customFormat="1" ht="12.75">
      <c r="A13" s="47"/>
      <c r="B13" s="47"/>
      <c r="C13" s="347">
        <v>44926</v>
      </c>
      <c r="D13" s="347">
        <v>44561</v>
      </c>
      <c r="E13" s="65" t="s">
        <v>75</v>
      </c>
      <c r="F13" s="65" t="s">
        <v>261</v>
      </c>
    </row>
    <row r="14" spans="1:8" ht="14.85" customHeight="1">
      <c r="A14" s="85" t="s">
        <v>239</v>
      </c>
      <c r="B14" s="58" t="s">
        <v>42</v>
      </c>
      <c r="C14" s="59">
        <v>288.89999999999998</v>
      </c>
      <c r="D14" s="60">
        <v>307.39999999999998</v>
      </c>
      <c r="E14" s="70">
        <v>-18.5</v>
      </c>
      <c r="F14" s="71">
        <v>-6.0182173064411197E-2</v>
      </c>
    </row>
    <row r="15" spans="1:8" ht="14.85" customHeight="1">
      <c r="A15" s="85" t="s">
        <v>67</v>
      </c>
      <c r="B15" s="58" t="s">
        <v>42</v>
      </c>
      <c r="C15" s="59">
        <v>71.900000000000006</v>
      </c>
      <c r="D15" s="60">
        <v>-37.5</v>
      </c>
      <c r="E15" s="70">
        <v>109.4</v>
      </c>
      <c r="F15" s="71" t="s">
        <v>51</v>
      </c>
    </row>
    <row r="16" spans="1:8" ht="14.85" customHeight="1">
      <c r="A16" s="135"/>
      <c r="B16" s="118"/>
      <c r="C16" s="120"/>
      <c r="D16" s="120"/>
      <c r="E16" s="121"/>
      <c r="F16" s="120"/>
    </row>
    <row r="17" spans="1:6" ht="14.85" customHeight="1">
      <c r="A17" s="13"/>
      <c r="B17" s="11"/>
    </row>
    <row r="18" spans="1:6" ht="14.85" customHeight="1">
      <c r="A18" s="13"/>
      <c r="B18" s="11"/>
    </row>
    <row r="19" spans="1:6" ht="14.85" customHeight="1">
      <c r="A19" s="872" t="s">
        <v>292</v>
      </c>
      <c r="B19" s="872"/>
      <c r="C19" s="872"/>
      <c r="D19" s="872"/>
      <c r="E19" s="872"/>
      <c r="F19" s="872"/>
    </row>
    <row r="20" spans="1:6" s="27" customFormat="1" ht="14.1" customHeight="1">
      <c r="A20" s="47"/>
      <c r="B20" s="47"/>
      <c r="C20" s="49" t="s">
        <v>293</v>
      </c>
      <c r="D20" s="49" t="s">
        <v>38</v>
      </c>
      <c r="E20" s="49" t="s">
        <v>93</v>
      </c>
    </row>
    <row r="21" spans="1:6" ht="14.85" customHeight="1">
      <c r="A21" s="85" t="s">
        <v>294</v>
      </c>
      <c r="B21" s="58" t="s">
        <v>216</v>
      </c>
      <c r="C21" s="764">
        <v>1055</v>
      </c>
      <c r="D21" s="765">
        <v>1055</v>
      </c>
      <c r="E21" s="764">
        <v>1055</v>
      </c>
    </row>
    <row r="22" spans="1:6" ht="14.85" customHeight="1">
      <c r="A22" s="85" t="s">
        <v>221</v>
      </c>
      <c r="B22" s="58" t="s">
        <v>220</v>
      </c>
      <c r="C22" s="555">
        <v>0</v>
      </c>
      <c r="D22" s="556">
        <v>0.27</v>
      </c>
      <c r="E22" s="555">
        <v>0.82</v>
      </c>
    </row>
    <row r="23" spans="1:6" ht="14.85" customHeight="1">
      <c r="A23" s="85" t="s">
        <v>295</v>
      </c>
      <c r="B23" s="58" t="s">
        <v>216</v>
      </c>
      <c r="C23" s="764">
        <v>891</v>
      </c>
      <c r="D23" s="765">
        <v>891</v>
      </c>
      <c r="E23" s="764">
        <v>891</v>
      </c>
    </row>
    <row r="24" spans="1:6" ht="14.85" customHeight="1">
      <c r="A24" s="85" t="s">
        <v>296</v>
      </c>
      <c r="B24" s="58" t="s">
        <v>216</v>
      </c>
      <c r="C24" s="764">
        <v>0</v>
      </c>
      <c r="D24" s="765">
        <v>519</v>
      </c>
      <c r="E24" s="764">
        <v>482</v>
      </c>
    </row>
    <row r="25" spans="1:6" ht="14.85" customHeight="1">
      <c r="A25" s="85" t="s">
        <v>297</v>
      </c>
      <c r="B25" s="58" t="s">
        <v>216</v>
      </c>
      <c r="C25" s="764">
        <v>891</v>
      </c>
      <c r="D25" s="765">
        <v>372</v>
      </c>
      <c r="E25" s="764">
        <v>409</v>
      </c>
    </row>
    <row r="26" spans="1:6" ht="14.85" customHeight="1">
      <c r="A26" s="10"/>
      <c r="B26" s="131"/>
      <c r="C26" s="10"/>
      <c r="D26" s="10"/>
      <c r="E26" s="10"/>
    </row>
    <row r="27" spans="1:6" ht="14.85" customHeight="1">
      <c r="A27" s="10"/>
      <c r="B27" s="131"/>
      <c r="C27" s="10"/>
      <c r="D27" s="10"/>
      <c r="E27" s="10"/>
    </row>
    <row r="28" spans="1:6" ht="14.85" customHeight="1">
      <c r="A28" s="872" t="s">
        <v>719</v>
      </c>
      <c r="B28" s="872"/>
      <c r="C28" s="872"/>
      <c r="D28" s="872"/>
      <c r="E28" s="872"/>
    </row>
    <row r="29" spans="1:6" ht="14.25">
      <c r="A29" s="47"/>
      <c r="B29" s="49"/>
      <c r="C29" s="639" t="s">
        <v>708</v>
      </c>
      <c r="D29" s="639" t="s">
        <v>683</v>
      </c>
      <c r="E29" s="639" t="s">
        <v>675</v>
      </c>
    </row>
    <row r="30" spans="1:6" ht="14.85" customHeight="1">
      <c r="A30" s="106" t="s">
        <v>720</v>
      </c>
      <c r="B30" s="319" t="s">
        <v>50</v>
      </c>
      <c r="C30" s="338" t="s">
        <v>140</v>
      </c>
      <c r="D30" s="338">
        <v>38.952637533926712</v>
      </c>
      <c r="E30" s="339">
        <v>40.757469024356723</v>
      </c>
    </row>
    <row r="31" spans="1:6" ht="14.85" customHeight="1">
      <c r="A31" s="106" t="s">
        <v>91</v>
      </c>
      <c r="B31" s="106"/>
      <c r="C31" s="59"/>
      <c r="D31" s="59"/>
      <c r="E31" s="60"/>
    </row>
    <row r="32" spans="1:6" ht="14.85" customHeight="1">
      <c r="A32" s="122" t="s">
        <v>241</v>
      </c>
      <c r="B32" s="118" t="s">
        <v>42</v>
      </c>
      <c r="C32" s="59" t="s">
        <v>140</v>
      </c>
      <c r="D32" s="59">
        <v>32</v>
      </c>
      <c r="E32" s="471">
        <v>33.799999999999997</v>
      </c>
    </row>
    <row r="33" spans="1:5" ht="14.85" customHeight="1">
      <c r="A33" s="122" t="s">
        <v>242</v>
      </c>
      <c r="B33" s="118" t="s">
        <v>50</v>
      </c>
      <c r="C33" s="59" t="s">
        <v>140</v>
      </c>
      <c r="D33" s="59">
        <v>4.03</v>
      </c>
      <c r="E33" s="471">
        <v>3.5</v>
      </c>
    </row>
    <row r="34" spans="1:5" ht="14.85" customHeight="1">
      <c r="A34" s="122" t="s">
        <v>243</v>
      </c>
      <c r="B34" s="118" t="s">
        <v>42</v>
      </c>
      <c r="C34" s="59">
        <v>10.6</v>
      </c>
      <c r="D34" s="59">
        <v>13.2</v>
      </c>
      <c r="E34" s="471">
        <v>14</v>
      </c>
    </row>
    <row r="35" spans="1:5" ht="14.85" customHeight="1">
      <c r="A35" s="106" t="s">
        <v>298</v>
      </c>
      <c r="B35" s="106"/>
      <c r="C35" s="59"/>
      <c r="D35" s="59"/>
      <c r="E35" s="60"/>
    </row>
    <row r="36" spans="1:5" ht="14.85" customHeight="1">
      <c r="A36" s="122" t="s">
        <v>241</v>
      </c>
      <c r="B36" s="118" t="s">
        <v>42</v>
      </c>
      <c r="C36" s="59" t="s">
        <v>140</v>
      </c>
      <c r="D36" s="59" t="s">
        <v>140</v>
      </c>
      <c r="E36" s="168" t="s">
        <v>140</v>
      </c>
    </row>
    <row r="37" spans="1:5" ht="14.85" customHeight="1">
      <c r="A37" s="122" t="s">
        <v>242</v>
      </c>
      <c r="B37" s="118" t="s">
        <v>50</v>
      </c>
      <c r="C37" s="59" t="s">
        <v>140</v>
      </c>
      <c r="D37" s="59" t="s">
        <v>140</v>
      </c>
      <c r="E37" s="168" t="s">
        <v>140</v>
      </c>
    </row>
    <row r="38" spans="1:5" ht="14.85" customHeight="1">
      <c r="A38" s="122" t="s">
        <v>243</v>
      </c>
      <c r="B38" s="118" t="s">
        <v>42</v>
      </c>
      <c r="C38" s="443">
        <v>7.6</v>
      </c>
      <c r="D38" s="119">
        <v>9.3000000000000007</v>
      </c>
      <c r="E38" s="355">
        <v>10</v>
      </c>
    </row>
    <row r="39" spans="1:5" ht="14.85" customHeight="1">
      <c r="A39" s="106" t="s">
        <v>299</v>
      </c>
      <c r="B39" s="118"/>
      <c r="C39" s="119"/>
      <c r="D39" s="119"/>
      <c r="E39" s="120"/>
    </row>
    <row r="40" spans="1:5" ht="14.85" customHeight="1">
      <c r="A40" s="122" t="s">
        <v>241</v>
      </c>
      <c r="B40" s="118" t="s">
        <v>42</v>
      </c>
      <c r="C40" s="443" t="s">
        <v>140</v>
      </c>
      <c r="D40" s="443">
        <v>32</v>
      </c>
      <c r="E40" s="120">
        <v>33.799999999999997</v>
      </c>
    </row>
    <row r="41" spans="1:5" ht="14.85" customHeight="1">
      <c r="A41" s="122" t="s">
        <v>242</v>
      </c>
      <c r="B41" s="118" t="s">
        <v>50</v>
      </c>
      <c r="C41" s="351" t="s">
        <v>140</v>
      </c>
      <c r="D41" s="351">
        <v>4.03</v>
      </c>
      <c r="E41" s="350">
        <v>3.5</v>
      </c>
    </row>
    <row r="42" spans="1:5" ht="14.85" customHeight="1">
      <c r="A42" s="122" t="s">
        <v>243</v>
      </c>
      <c r="B42" s="118" t="s">
        <v>42</v>
      </c>
      <c r="C42" s="443">
        <v>3</v>
      </c>
      <c r="D42" s="443">
        <v>3.9</v>
      </c>
      <c r="E42" s="355">
        <v>4</v>
      </c>
    </row>
    <row r="43" spans="1:5" ht="14.85" customHeight="1">
      <c r="A43" s="354" t="s">
        <v>709</v>
      </c>
      <c r="B43" s="118"/>
      <c r="C43" s="120"/>
      <c r="D43" s="120"/>
      <c r="E43" s="121"/>
    </row>
  </sheetData>
  <mergeCells count="5">
    <mergeCell ref="A28:E28"/>
    <mergeCell ref="A4:F4"/>
    <mergeCell ref="A19:F19"/>
    <mergeCell ref="A2:C2"/>
    <mergeCell ref="D2:F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54D0-DB48-4440-BF54-797CF6ED60DE}">
  <sheetPr codeName="Sheet9">
    <tabColor rgb="FF928DF2"/>
  </sheetPr>
  <dimension ref="A1:T55"/>
  <sheetViews>
    <sheetView zoomScale="80" zoomScaleNormal="80" workbookViewId="0"/>
  </sheetViews>
  <sheetFormatPr defaultColWidth="9.140625" defaultRowHeight="14.85" customHeight="1"/>
  <cols>
    <col min="1" max="1" width="65.85546875" style="11" customWidth="1"/>
    <col min="2" max="2" width="13.5703125" style="34" customWidth="1"/>
    <col min="3" max="6" width="13.5703125" style="11" customWidth="1"/>
    <col min="7" max="7" width="9.85546875" style="11" customWidth="1"/>
    <col min="8" max="8" width="9.140625" style="11" customWidth="1"/>
    <col min="9" max="16384" width="9.140625" style="11"/>
  </cols>
  <sheetData>
    <row r="1" spans="1:17" ht="39.950000000000003" customHeight="1">
      <c r="A1" s="105" t="s">
        <v>37</v>
      </c>
      <c r="B1" s="114"/>
      <c r="C1" s="114"/>
      <c r="D1" s="105"/>
      <c r="E1" s="114"/>
      <c r="F1" s="114"/>
      <c r="H1" s="15"/>
    </row>
    <row r="2" spans="1:17" s="20" customFormat="1" ht="39.950000000000003" customHeight="1" thickBot="1">
      <c r="A2" s="870" t="s">
        <v>300</v>
      </c>
      <c r="B2" s="870"/>
      <c r="C2" s="870"/>
      <c r="D2" s="870"/>
      <c r="E2" s="870"/>
      <c r="F2" s="870"/>
    </row>
    <row r="3" spans="1:17" ht="14.85" customHeight="1">
      <c r="A3" s="10"/>
      <c r="B3" s="10"/>
      <c r="C3" s="10"/>
      <c r="D3" s="10"/>
      <c r="E3" s="10"/>
    </row>
    <row r="4" spans="1:17" ht="14.85" customHeight="1">
      <c r="A4" s="872" t="s">
        <v>301</v>
      </c>
      <c r="B4" s="872"/>
      <c r="C4" s="872"/>
      <c r="D4" s="872"/>
      <c r="E4" s="872"/>
      <c r="F4" s="872"/>
    </row>
    <row r="5" spans="1:17" s="27" customFormat="1" ht="12.75">
      <c r="A5" s="47"/>
      <c r="B5" s="47"/>
      <c r="C5" s="47" t="s">
        <v>38</v>
      </c>
      <c r="D5" s="47" t="s">
        <v>93</v>
      </c>
      <c r="E5" s="65" t="s">
        <v>75</v>
      </c>
      <c r="F5" s="65" t="s">
        <v>40</v>
      </c>
      <c r="M5" s="11"/>
      <c r="N5" s="11"/>
      <c r="O5" s="11"/>
      <c r="P5" s="11"/>
      <c r="Q5" s="11"/>
    </row>
    <row r="6" spans="1:17" ht="14.85" customHeight="1">
      <c r="A6" s="85" t="s">
        <v>41</v>
      </c>
      <c r="B6" s="58" t="s">
        <v>42</v>
      </c>
      <c r="C6" s="59">
        <v>3083.8</v>
      </c>
      <c r="D6" s="60">
        <v>1009.4</v>
      </c>
      <c r="E6" s="70">
        <v>2074.4</v>
      </c>
      <c r="F6" s="71">
        <v>2.0550822270655837</v>
      </c>
      <c r="K6" s="332"/>
      <c r="N6" s="333"/>
      <c r="O6" s="333"/>
      <c r="P6" s="333"/>
      <c r="Q6" s="333"/>
    </row>
    <row r="7" spans="1:17" ht="14.85" customHeight="1">
      <c r="A7" s="85" t="s">
        <v>44</v>
      </c>
      <c r="B7" s="58" t="s">
        <v>42</v>
      </c>
      <c r="C7" s="59">
        <v>15.6</v>
      </c>
      <c r="D7" s="60">
        <v>40.6</v>
      </c>
      <c r="E7" s="70">
        <v>-25</v>
      </c>
      <c r="F7" s="71">
        <v>-0.61576354679802958</v>
      </c>
      <c r="N7" s="333"/>
      <c r="O7" s="333"/>
      <c r="P7" s="333"/>
      <c r="Q7" s="333"/>
    </row>
    <row r="8" spans="1:17" ht="14.85" customHeight="1">
      <c r="A8" s="85" t="s">
        <v>168</v>
      </c>
      <c r="B8" s="58" t="s">
        <v>42</v>
      </c>
      <c r="C8" s="59">
        <v>98.3</v>
      </c>
      <c r="D8" s="60">
        <v>26.4</v>
      </c>
      <c r="E8" s="70">
        <v>71.900000000000006</v>
      </c>
      <c r="F8" s="71">
        <v>2.7234848484848491</v>
      </c>
      <c r="K8" s="332"/>
      <c r="N8" s="333"/>
      <c r="O8" s="333"/>
      <c r="P8" s="333"/>
      <c r="Q8" s="333"/>
    </row>
    <row r="9" spans="1:17" ht="14.85" customHeight="1">
      <c r="A9" s="85" t="s">
        <v>53</v>
      </c>
      <c r="B9" s="58" t="s">
        <v>42</v>
      </c>
      <c r="C9" s="59">
        <v>13.4</v>
      </c>
      <c r="D9" s="60">
        <v>38.799999999999997</v>
      </c>
      <c r="E9" s="70">
        <v>-25.4</v>
      </c>
      <c r="F9" s="71">
        <v>-0.65463917525773196</v>
      </c>
      <c r="N9" s="333"/>
      <c r="O9" s="333"/>
      <c r="P9" s="333"/>
      <c r="Q9" s="333"/>
    </row>
    <row r="10" spans="1:17" ht="14.85" customHeight="1">
      <c r="A10" s="85" t="s">
        <v>189</v>
      </c>
      <c r="B10" s="58" t="s">
        <v>42</v>
      </c>
      <c r="C10" s="59">
        <v>96.1</v>
      </c>
      <c r="D10" s="60">
        <v>24.7</v>
      </c>
      <c r="E10" s="70">
        <v>71.399999999999991</v>
      </c>
      <c r="F10" s="71">
        <v>2.8906882591093113</v>
      </c>
      <c r="K10" s="332"/>
      <c r="N10" s="333"/>
      <c r="O10" s="333"/>
      <c r="P10" s="333"/>
      <c r="Q10" s="333"/>
    </row>
    <row r="11" spans="1:17" ht="14.85" customHeight="1">
      <c r="A11" s="85" t="s">
        <v>237</v>
      </c>
      <c r="B11" s="58" t="s">
        <v>42</v>
      </c>
      <c r="C11" s="59">
        <v>6.8</v>
      </c>
      <c r="D11" s="60">
        <v>2.9</v>
      </c>
      <c r="E11" s="70">
        <v>3.9</v>
      </c>
      <c r="F11" s="71">
        <v>1.3448275862068966</v>
      </c>
      <c r="K11" s="332"/>
      <c r="N11" s="333"/>
      <c r="O11" s="333"/>
      <c r="P11" s="333"/>
      <c r="Q11" s="333"/>
    </row>
    <row r="12" spans="1:17" ht="14.85" customHeight="1">
      <c r="A12" s="85" t="s">
        <v>49</v>
      </c>
      <c r="B12" s="58" t="s">
        <v>50</v>
      </c>
      <c r="C12" s="444">
        <v>5.0000000000000001E-3</v>
      </c>
      <c r="D12" s="71">
        <v>0.04</v>
      </c>
      <c r="E12" s="113" t="s">
        <v>980</v>
      </c>
      <c r="F12" s="71" t="s">
        <v>51</v>
      </c>
      <c r="I12" s="332"/>
      <c r="N12" s="333"/>
      <c r="O12" s="333"/>
      <c r="P12" s="333"/>
      <c r="Q12" s="333"/>
    </row>
    <row r="13" spans="1:17" s="27" customFormat="1" ht="12.75">
      <c r="A13" s="47"/>
      <c r="B13" s="47"/>
      <c r="C13" s="347">
        <v>44926</v>
      </c>
      <c r="D13" s="347">
        <v>44561</v>
      </c>
      <c r="E13" s="65" t="s">
        <v>75</v>
      </c>
      <c r="F13" s="65" t="s">
        <v>261</v>
      </c>
      <c r="M13" s="11"/>
      <c r="N13" s="333"/>
      <c r="O13" s="333"/>
      <c r="P13" s="333"/>
      <c r="Q13" s="333"/>
    </row>
    <row r="14" spans="1:17" ht="14.85" customHeight="1">
      <c r="A14" s="85" t="s">
        <v>239</v>
      </c>
      <c r="B14" s="58" t="s">
        <v>42</v>
      </c>
      <c r="C14" s="59">
        <v>10.7</v>
      </c>
      <c r="D14" s="60">
        <v>6.5</v>
      </c>
      <c r="E14" s="70">
        <v>4.1999999999999993</v>
      </c>
      <c r="F14" s="71">
        <v>0.64615384615384608</v>
      </c>
      <c r="K14" s="332"/>
      <c r="N14" s="333"/>
      <c r="O14" s="333"/>
      <c r="P14" s="333"/>
      <c r="Q14" s="333"/>
    </row>
    <row r="15" spans="1:17" ht="14.85" customHeight="1">
      <c r="A15" s="85" t="s">
        <v>67</v>
      </c>
      <c r="B15" s="58" t="s">
        <v>42</v>
      </c>
      <c r="C15" s="59">
        <v>418.3</v>
      </c>
      <c r="D15" s="60">
        <v>474.4</v>
      </c>
      <c r="E15" s="70">
        <v>-56.099999999999966</v>
      </c>
      <c r="F15" s="71">
        <v>-0.11825463743676216</v>
      </c>
      <c r="K15" s="332"/>
      <c r="N15" s="333"/>
      <c r="O15" s="333"/>
      <c r="P15" s="333"/>
      <c r="Q15" s="333"/>
    </row>
    <row r="16" spans="1:17" ht="14.85" customHeight="1">
      <c r="A16" s="85" t="s">
        <v>302</v>
      </c>
      <c r="B16" s="58" t="s">
        <v>42</v>
      </c>
      <c r="C16" s="59">
        <v>446.6</v>
      </c>
      <c r="D16" s="60">
        <v>431.5</v>
      </c>
      <c r="E16" s="70">
        <v>15.1</v>
      </c>
      <c r="F16" s="71" t="s">
        <v>303</v>
      </c>
      <c r="K16" s="332"/>
      <c r="N16" s="333"/>
      <c r="O16" s="333"/>
      <c r="P16" s="333"/>
      <c r="Q16" s="333"/>
    </row>
    <row r="17" spans="1:20" ht="14.85" customHeight="1">
      <c r="A17" s="135"/>
      <c r="B17" s="10"/>
      <c r="C17" s="10"/>
      <c r="D17" s="10"/>
      <c r="E17" s="10"/>
    </row>
    <row r="18" spans="1:20" ht="14.85" customHeight="1">
      <c r="B18" s="10"/>
      <c r="C18" s="10"/>
      <c r="D18" s="10"/>
      <c r="E18" s="10"/>
    </row>
    <row r="19" spans="1:20" ht="14.85" customHeight="1">
      <c r="B19" s="10"/>
      <c r="C19" s="10"/>
      <c r="D19" s="10"/>
      <c r="E19" s="10"/>
    </row>
    <row r="20" spans="1:20" ht="14.85" customHeight="1">
      <c r="A20" s="872" t="s">
        <v>724</v>
      </c>
      <c r="B20" s="872"/>
      <c r="C20" s="872"/>
      <c r="D20" s="872"/>
      <c r="E20" s="872"/>
    </row>
    <row r="21" spans="1:20" ht="14.25">
      <c r="A21" s="47"/>
      <c r="B21" s="49"/>
      <c r="C21" s="695" t="s">
        <v>708</v>
      </c>
      <c r="D21" s="695" t="s">
        <v>683</v>
      </c>
      <c r="E21" s="695" t="s">
        <v>675</v>
      </c>
    </row>
    <row r="22" spans="1:20" ht="14.85" customHeight="1">
      <c r="A22" s="106" t="s">
        <v>720</v>
      </c>
      <c r="B22" s="319" t="s">
        <v>50</v>
      </c>
      <c r="C22" s="80"/>
      <c r="D22" s="560">
        <v>-109.6</v>
      </c>
      <c r="E22" s="339">
        <v>61.8</v>
      </c>
    </row>
    <row r="23" spans="1:20" ht="14.85" customHeight="1">
      <c r="A23" s="122" t="s">
        <v>721</v>
      </c>
      <c r="B23" s="58" t="s">
        <v>42</v>
      </c>
      <c r="C23" s="119">
        <v>8.3000000000000007</v>
      </c>
      <c r="D23" s="120">
        <v>14.2</v>
      </c>
      <c r="E23" s="70">
        <v>25.7</v>
      </c>
    </row>
    <row r="24" spans="1:20" s="320" customFormat="1" ht="14.85" customHeight="1">
      <c r="A24" s="122" t="s">
        <v>242</v>
      </c>
      <c r="B24" s="118" t="s">
        <v>50</v>
      </c>
      <c r="C24" s="351">
        <v>3.09</v>
      </c>
      <c r="D24" s="350">
        <v>3.05</v>
      </c>
      <c r="E24" s="96">
        <v>2.93</v>
      </c>
      <c r="F24" s="11"/>
      <c r="G24" s="10"/>
      <c r="H24" s="10"/>
      <c r="I24" s="10"/>
      <c r="J24" s="10"/>
      <c r="K24" s="10"/>
      <c r="L24" s="10"/>
      <c r="M24" s="10"/>
      <c r="N24" s="10"/>
      <c r="O24" s="10"/>
      <c r="P24" s="10"/>
      <c r="Q24" s="10"/>
      <c r="R24" s="10"/>
      <c r="S24" s="10"/>
      <c r="T24" s="10"/>
    </row>
    <row r="25" spans="1:20" s="320" customFormat="1" ht="14.85" customHeight="1">
      <c r="A25" s="135" t="s">
        <v>722</v>
      </c>
      <c r="B25" s="118"/>
      <c r="C25" s="355"/>
      <c r="D25" s="120"/>
      <c r="E25" s="120"/>
      <c r="F25" s="10"/>
      <c r="G25" s="10"/>
      <c r="H25" s="10"/>
      <c r="I25" s="10"/>
      <c r="J25" s="10"/>
      <c r="K25" s="10"/>
      <c r="L25" s="10"/>
      <c r="M25" s="10"/>
      <c r="N25" s="10"/>
      <c r="O25" s="10"/>
      <c r="P25" s="10"/>
      <c r="Q25" s="10"/>
      <c r="R25" s="10"/>
      <c r="S25" s="10"/>
      <c r="T25" s="10"/>
    </row>
    <row r="26" spans="1:20" s="320" customFormat="1" ht="14.85" customHeight="1">
      <c r="A26" s="340" t="s">
        <v>723</v>
      </c>
      <c r="B26" s="354"/>
      <c r="C26" s="354"/>
      <c r="D26" s="354"/>
      <c r="E26" s="10"/>
      <c r="F26" s="10"/>
      <c r="G26" s="10"/>
      <c r="H26" s="10"/>
      <c r="I26" s="10"/>
      <c r="J26" s="10"/>
      <c r="K26" s="10"/>
      <c r="L26" s="10"/>
      <c r="M26" s="10"/>
      <c r="N26" s="10"/>
      <c r="O26" s="10"/>
      <c r="P26" s="10"/>
      <c r="Q26" s="10"/>
      <c r="R26" s="10"/>
      <c r="S26" s="10"/>
      <c r="T26" s="10"/>
    </row>
    <row r="27" spans="1:20" s="320" customFormat="1" ht="14.85" customHeight="1">
      <c r="A27" s="354"/>
      <c r="B27" s="354"/>
      <c r="C27" s="354"/>
      <c r="D27" s="354"/>
      <c r="E27" s="10"/>
      <c r="F27" s="10"/>
      <c r="G27" s="10"/>
      <c r="H27" s="10"/>
      <c r="I27" s="10"/>
      <c r="J27" s="10"/>
      <c r="K27" s="10"/>
      <c r="L27" s="10"/>
      <c r="M27" s="10"/>
      <c r="N27" s="10"/>
      <c r="O27" s="10"/>
      <c r="P27" s="10"/>
      <c r="Q27" s="10"/>
      <c r="R27" s="10"/>
      <c r="S27" s="10"/>
      <c r="T27" s="10"/>
    </row>
    <row r="28" spans="1:20" ht="14.85" customHeight="1">
      <c r="A28" s="317"/>
    </row>
    <row r="29" spans="1:20" ht="14.85" customHeight="1">
      <c r="A29" s="872" t="s">
        <v>304</v>
      </c>
      <c r="B29" s="872"/>
      <c r="C29" s="872"/>
      <c r="D29" s="872"/>
      <c r="E29" s="872"/>
      <c r="F29" s="872"/>
    </row>
    <row r="30" spans="1:20" s="27" customFormat="1" ht="12.75">
      <c r="A30" s="47"/>
      <c r="B30" s="47"/>
      <c r="C30" s="47" t="s">
        <v>38</v>
      </c>
      <c r="D30" s="47" t="s">
        <v>93</v>
      </c>
      <c r="E30" s="65" t="s">
        <v>75</v>
      </c>
      <c r="F30" s="65" t="s">
        <v>76</v>
      </c>
    </row>
    <row r="31" spans="1:20" ht="14.85" customHeight="1">
      <c r="A31" s="106" t="s">
        <v>224</v>
      </c>
      <c r="B31" s="58"/>
      <c r="C31" s="59"/>
      <c r="D31" s="60"/>
      <c r="E31" s="70" t="s">
        <v>305</v>
      </c>
      <c r="F31" s="71"/>
    </row>
    <row r="32" spans="1:20" ht="14.85" customHeight="1">
      <c r="A32" s="122" t="s">
        <v>77</v>
      </c>
      <c r="B32" s="123" t="s">
        <v>220</v>
      </c>
      <c r="C32" s="708">
        <v>6.18</v>
      </c>
      <c r="D32" s="709">
        <v>5.62</v>
      </c>
      <c r="E32" s="710">
        <v>0.56000000000000005</v>
      </c>
      <c r="F32" s="707">
        <v>0.1</v>
      </c>
      <c r="M32" s="332"/>
      <c r="Q32" s="334"/>
      <c r="R32" s="334"/>
      <c r="S32" s="334"/>
      <c r="T32" s="334"/>
    </row>
    <row r="33" spans="1:20" ht="14.85" customHeight="1">
      <c r="A33" s="122" t="s">
        <v>306</v>
      </c>
      <c r="B33" s="123" t="s">
        <v>220</v>
      </c>
      <c r="C33" s="708">
        <v>1.1200000000000001</v>
      </c>
      <c r="D33" s="709">
        <v>1.04</v>
      </c>
      <c r="E33" s="710">
        <v>7.0000000000000007E-2</v>
      </c>
      <c r="F33" s="707">
        <v>7.0999999999999994E-2</v>
      </c>
      <c r="M33" s="332"/>
      <c r="Q33" s="334"/>
      <c r="R33" s="334"/>
      <c r="S33" s="334"/>
      <c r="T33" s="334"/>
    </row>
    <row r="34" spans="1:20" ht="14.85" customHeight="1">
      <c r="A34" s="122" t="s">
        <v>307</v>
      </c>
      <c r="B34" s="123" t="s">
        <v>220</v>
      </c>
      <c r="C34" s="708">
        <v>0.41</v>
      </c>
      <c r="D34" s="709">
        <v>0.1</v>
      </c>
      <c r="E34" s="710">
        <v>0.31</v>
      </c>
      <c r="F34" s="707">
        <v>2.9910000000000001</v>
      </c>
      <c r="Q34" s="334"/>
      <c r="R34" s="334"/>
      <c r="S34" s="334"/>
      <c r="T34" s="334"/>
    </row>
    <row r="35" spans="1:20" ht="14.85" customHeight="1">
      <c r="A35" s="85" t="s">
        <v>308</v>
      </c>
      <c r="B35" s="118" t="s">
        <v>220</v>
      </c>
      <c r="C35" s="766">
        <v>7.71</v>
      </c>
      <c r="D35" s="767">
        <v>6.77</v>
      </c>
      <c r="E35" s="710">
        <v>0.95</v>
      </c>
      <c r="F35" s="768">
        <v>0.14000000000000001</v>
      </c>
      <c r="M35" s="332"/>
      <c r="Q35" s="334"/>
      <c r="R35" s="334"/>
      <c r="S35" s="334"/>
      <c r="T35" s="334"/>
    </row>
    <row r="36" spans="1:20" ht="14.85" customHeight="1">
      <c r="A36" s="122" t="s">
        <v>269</v>
      </c>
      <c r="B36" s="123" t="s">
        <v>220</v>
      </c>
      <c r="C36" s="708">
        <v>2.57</v>
      </c>
      <c r="D36" s="709">
        <v>2.91</v>
      </c>
      <c r="E36" s="710">
        <v>-0.34</v>
      </c>
      <c r="F36" s="707">
        <v>-0.11799999999999999</v>
      </c>
      <c r="M36" s="332"/>
      <c r="Q36" s="334"/>
      <c r="R36" s="334"/>
      <c r="S36" s="334"/>
      <c r="T36" s="334"/>
    </row>
    <row r="37" spans="1:20" ht="14.85" customHeight="1">
      <c r="A37" s="122" t="s">
        <v>270</v>
      </c>
      <c r="B37" s="123" t="s">
        <v>220</v>
      </c>
      <c r="C37" s="708">
        <v>5.15</v>
      </c>
      <c r="D37" s="709">
        <v>3.86</v>
      </c>
      <c r="E37" s="710">
        <v>1.29</v>
      </c>
      <c r="F37" s="707">
        <v>0.33400000000000002</v>
      </c>
      <c r="M37" s="332"/>
      <c r="Q37" s="334"/>
      <c r="R37" s="334"/>
      <c r="S37" s="334"/>
      <c r="T37" s="334"/>
    </row>
    <row r="38" spans="1:20" ht="14.85" customHeight="1" thickBot="1">
      <c r="A38" s="74" t="s">
        <v>275</v>
      </c>
      <c r="B38" s="130" t="s">
        <v>309</v>
      </c>
      <c r="C38" s="769">
        <v>1.43</v>
      </c>
      <c r="D38" s="783">
        <v>1.55</v>
      </c>
      <c r="E38" s="770">
        <v>-0.12</v>
      </c>
      <c r="F38" s="717">
        <v>-7.5999999999999998E-2</v>
      </c>
      <c r="M38" s="332"/>
      <c r="Q38" s="334"/>
      <c r="R38" s="334"/>
      <c r="S38" s="334"/>
      <c r="T38" s="334"/>
    </row>
    <row r="39" spans="1:20" ht="14.85" customHeight="1">
      <c r="A39" s="106" t="s">
        <v>234</v>
      </c>
      <c r="B39" s="417" t="s">
        <v>220</v>
      </c>
      <c r="C39" s="771">
        <v>12.8</v>
      </c>
      <c r="D39" s="772">
        <v>11.55</v>
      </c>
      <c r="E39" s="773">
        <v>1.25</v>
      </c>
      <c r="F39" s="774">
        <v>0.108</v>
      </c>
      <c r="M39" s="332"/>
      <c r="Q39" s="334"/>
      <c r="R39" s="334"/>
      <c r="S39" s="334"/>
      <c r="T39" s="334"/>
    </row>
    <row r="40" spans="1:20" ht="14.85" customHeight="1">
      <c r="A40" s="122" t="s">
        <v>77</v>
      </c>
      <c r="B40" s="123" t="s">
        <v>220</v>
      </c>
      <c r="C40" s="708">
        <v>5.32</v>
      </c>
      <c r="D40" s="709">
        <v>6.01</v>
      </c>
      <c r="E40" s="710">
        <v>-0.7</v>
      </c>
      <c r="F40" s="707">
        <v>-0.11600000000000001</v>
      </c>
      <c r="M40" s="332"/>
      <c r="Q40" s="334"/>
      <c r="R40" s="334"/>
      <c r="S40" s="334"/>
      <c r="T40" s="334"/>
    </row>
    <row r="41" spans="1:20" ht="14.85" customHeight="1">
      <c r="A41" s="122" t="s">
        <v>306</v>
      </c>
      <c r="B41" s="123" t="s">
        <v>220</v>
      </c>
      <c r="C41" s="708">
        <v>0.68</v>
      </c>
      <c r="D41" s="709">
        <v>0.34</v>
      </c>
      <c r="E41" s="710">
        <v>0.34</v>
      </c>
      <c r="F41" s="707">
        <v>0.98299999999999998</v>
      </c>
      <c r="M41" s="332"/>
      <c r="Q41" s="334"/>
      <c r="R41" s="334"/>
      <c r="S41" s="334"/>
      <c r="T41" s="334"/>
    </row>
    <row r="42" spans="1:20" ht="14.85" customHeight="1">
      <c r="A42" s="122" t="s">
        <v>310</v>
      </c>
      <c r="B42" s="123" t="s">
        <v>220</v>
      </c>
      <c r="C42" s="708">
        <v>3.76</v>
      </c>
      <c r="D42" s="709">
        <v>2.57</v>
      </c>
      <c r="E42" s="710">
        <v>1.19</v>
      </c>
      <c r="F42" s="707">
        <v>0.46400000000000002</v>
      </c>
      <c r="M42" s="332"/>
      <c r="Q42" s="334"/>
      <c r="R42" s="334"/>
      <c r="S42" s="334"/>
      <c r="T42" s="334"/>
    </row>
    <row r="43" spans="1:20" ht="14.85" customHeight="1">
      <c r="A43" s="122" t="s">
        <v>120</v>
      </c>
      <c r="B43" s="118" t="s">
        <v>220</v>
      </c>
      <c r="C43" s="766">
        <v>0.16</v>
      </c>
      <c r="D43" s="679">
        <v>0.01</v>
      </c>
      <c r="E43" s="710">
        <v>0.16</v>
      </c>
      <c r="F43" s="538">
        <v>20.286000000000001</v>
      </c>
      <c r="M43" s="332"/>
      <c r="Q43" s="334"/>
      <c r="R43" s="334"/>
      <c r="S43" s="334"/>
      <c r="T43" s="334"/>
    </row>
    <row r="44" spans="1:20" ht="14.85" customHeight="1">
      <c r="A44" s="122" t="s">
        <v>311</v>
      </c>
      <c r="B44" s="118" t="s">
        <v>220</v>
      </c>
      <c r="C44" s="766">
        <v>0.02</v>
      </c>
      <c r="D44" s="679">
        <v>0</v>
      </c>
      <c r="E44" s="710">
        <v>0.02</v>
      </c>
      <c r="F44" s="775" t="s">
        <v>140</v>
      </c>
      <c r="M44" s="332"/>
      <c r="Q44" s="334"/>
      <c r="R44" s="334"/>
      <c r="S44" s="334"/>
      <c r="T44" s="334"/>
    </row>
    <row r="45" spans="1:20" ht="14.85" customHeight="1">
      <c r="A45" s="460" t="s">
        <v>308</v>
      </c>
      <c r="B45" s="118" t="s">
        <v>220</v>
      </c>
      <c r="C45" s="766">
        <v>9.94</v>
      </c>
      <c r="D45" s="767">
        <v>8.93</v>
      </c>
      <c r="E45" s="710">
        <v>1.01</v>
      </c>
      <c r="F45" s="768">
        <v>0.113</v>
      </c>
      <c r="M45" s="332"/>
      <c r="Q45" s="334"/>
      <c r="R45" s="334"/>
      <c r="S45" s="334"/>
      <c r="T45" s="334"/>
    </row>
    <row r="46" spans="1:20" ht="14.85" customHeight="1">
      <c r="A46" s="122" t="s">
        <v>269</v>
      </c>
      <c r="B46" s="123" t="s">
        <v>220</v>
      </c>
      <c r="C46" s="708">
        <v>2.5499999999999998</v>
      </c>
      <c r="D46" s="709">
        <v>2.84</v>
      </c>
      <c r="E46" s="710">
        <v>-0.28999999999999998</v>
      </c>
      <c r="F46" s="776">
        <v>-0.10199999999999999</v>
      </c>
      <c r="M46" s="332"/>
      <c r="Q46" s="334"/>
      <c r="R46" s="334"/>
      <c r="S46" s="334"/>
      <c r="T46" s="334"/>
    </row>
    <row r="47" spans="1:20" ht="14.85" customHeight="1">
      <c r="A47" s="122" t="s">
        <v>270</v>
      </c>
      <c r="B47" s="123" t="s">
        <v>220</v>
      </c>
      <c r="C47" s="708">
        <v>7.4</v>
      </c>
      <c r="D47" s="709">
        <v>6.09</v>
      </c>
      <c r="E47" s="710">
        <v>1.3</v>
      </c>
      <c r="F47" s="707">
        <v>0.214</v>
      </c>
      <c r="M47" s="332"/>
      <c r="Q47" s="334"/>
      <c r="R47" s="334"/>
      <c r="S47" s="334"/>
      <c r="T47" s="334"/>
    </row>
    <row r="48" spans="1:20" ht="14.85" customHeight="1">
      <c r="A48" s="85" t="s">
        <v>312</v>
      </c>
      <c r="B48" s="118" t="s">
        <v>220</v>
      </c>
      <c r="C48" s="766">
        <v>2.86</v>
      </c>
      <c r="D48" s="767">
        <v>2.62</v>
      </c>
      <c r="E48" s="710">
        <v>0.24</v>
      </c>
      <c r="F48" s="768">
        <v>0.09</v>
      </c>
      <c r="M48" s="332"/>
      <c r="Q48" s="334"/>
      <c r="R48" s="334"/>
      <c r="S48" s="334"/>
      <c r="T48" s="334"/>
    </row>
    <row r="49" spans="1:20" ht="14.85" customHeight="1" thickBot="1">
      <c r="A49" s="87" t="s">
        <v>275</v>
      </c>
      <c r="B49" s="130" t="s">
        <v>309</v>
      </c>
      <c r="C49" s="769">
        <v>0.62</v>
      </c>
      <c r="D49" s="783">
        <v>0.62</v>
      </c>
      <c r="E49" s="770">
        <v>0</v>
      </c>
      <c r="F49" s="717">
        <v>5.0000000000000001E-3</v>
      </c>
      <c r="M49" s="332"/>
      <c r="Q49" s="334"/>
      <c r="R49" s="334"/>
      <c r="S49" s="334"/>
      <c r="T49" s="334"/>
    </row>
    <row r="50" spans="1:20" s="18" customFormat="1" ht="14.85" customHeight="1">
      <c r="A50" s="106" t="s">
        <v>287</v>
      </c>
      <c r="B50" s="418"/>
      <c r="C50" s="777"/>
      <c r="D50" s="778"/>
      <c r="E50" s="779"/>
      <c r="F50" s="780"/>
      <c r="I50" s="11"/>
      <c r="J50" s="11"/>
      <c r="K50" s="11"/>
      <c r="L50" s="11"/>
      <c r="M50" s="352"/>
      <c r="Q50" s="353"/>
      <c r="R50" s="353"/>
      <c r="S50" s="353"/>
      <c r="T50" s="353"/>
    </row>
    <row r="51" spans="1:20" ht="14.85" customHeight="1">
      <c r="A51" s="85" t="s">
        <v>313</v>
      </c>
      <c r="B51" s="118" t="s">
        <v>50</v>
      </c>
      <c r="C51" s="781">
        <v>0.56499999999999995</v>
      </c>
      <c r="D51" s="784" t="s">
        <v>725</v>
      </c>
      <c r="E51" s="710" t="s">
        <v>960</v>
      </c>
      <c r="F51" s="782" t="s">
        <v>51</v>
      </c>
      <c r="M51" s="332"/>
      <c r="Q51" s="334"/>
      <c r="R51" s="334"/>
      <c r="S51" s="334"/>
      <c r="T51" s="334"/>
    </row>
    <row r="52" spans="1:20" ht="14.85" customHeight="1">
      <c r="A52" s="85" t="s">
        <v>314</v>
      </c>
      <c r="B52" s="118" t="s">
        <v>50</v>
      </c>
      <c r="C52" s="781">
        <v>0.53</v>
      </c>
      <c r="D52" s="784" t="s">
        <v>726</v>
      </c>
      <c r="E52" s="710" t="s">
        <v>961</v>
      </c>
      <c r="F52" s="782" t="s">
        <v>51</v>
      </c>
      <c r="M52" s="332"/>
      <c r="Q52" s="334"/>
      <c r="R52" s="334"/>
      <c r="S52" s="334"/>
      <c r="T52" s="334"/>
    </row>
    <row r="53" spans="1:20" ht="14.85" customHeight="1">
      <c r="A53" s="340" t="s">
        <v>315</v>
      </c>
      <c r="B53" s="138"/>
    </row>
    <row r="54" spans="1:20" ht="14.85" customHeight="1">
      <c r="A54" s="340" t="s">
        <v>316</v>
      </c>
      <c r="B54" s="11"/>
    </row>
    <row r="55" spans="1:20" ht="14.85" customHeight="1">
      <c r="A55" s="322"/>
      <c r="B55" s="11"/>
    </row>
  </sheetData>
  <mergeCells count="5">
    <mergeCell ref="A2:C2"/>
    <mergeCell ref="D2:F2"/>
    <mergeCell ref="A4:F4"/>
    <mergeCell ref="A29:F29"/>
    <mergeCell ref="A20:E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0e8a9e1-f086-4ed8-a37f-cd2758a8c135" xsi:nil="true"/>
    <lcf76f155ced4ddcb4097134ff3c332f xmlns="6f62a54d-034d-4ab1-aa37-d90b77cedeb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8A2E43E47ADC914AA0E831870543E120" ma:contentTypeVersion="15" ma:contentTypeDescription="Kurkite naują dokumentą." ma:contentTypeScope="" ma:versionID="022bc9c851c53f8e9921dcbbe99acfd6">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bae84a5769356499d53c8fec52f472fe"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Vaizdų žymės" ma:readOnly="false" ma:fieldId="{5cf76f15-5ced-4ddc-b409-7134ff3c332f}" ma:taxonomyMulti="true" ma:sspId="4b7d3c24-1b46-436d-893a-ba04330708c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Bendrinta su išsamia informacija" ma:internalName="SharedWithDetails" ma:readOnly="true">
      <xsd:simpleType>
        <xsd:restriction base="dms:Note">
          <xsd:maxLength value="255"/>
        </xsd:restriction>
      </xsd:simpleType>
    </xsd:element>
    <xsd:element name="TaxCatchAll" ma:index="22" nillable="true" ma:displayName="Taxonomy Catch All Column" ma:hidden="true" ma:list="{9dc25d0c-3293-4ea1-a101-209cfa00d9ad}" ma:internalName="TaxCatchAll" ma:showField="CatchAllData" ma:web="10e8a9e1-f086-4ed8-a37f-cd2758a8c1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D5CBE-9BE5-4580-9447-899764AD6B57}">
  <ds:schemaRef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 ds:uri="10e8a9e1-f086-4ed8-a37f-cd2758a8c135"/>
    <ds:schemaRef ds:uri="6f62a54d-034d-4ab1-aa37-d90b77cedeba"/>
    <ds:schemaRef ds:uri="http://purl.org/dc/terms/"/>
  </ds:schemaRefs>
</ds:datastoreItem>
</file>

<file path=customXml/itemProps2.xml><?xml version="1.0" encoding="utf-8"?>
<ds:datastoreItem xmlns:ds="http://schemas.openxmlformats.org/officeDocument/2006/customXml" ds:itemID="{72D8FA67-6AA2-4E9D-B0F6-0D5F605A46FE}">
  <ds:schemaRefs>
    <ds:schemaRef ds:uri="http://schemas.microsoft.com/sharepoint/v3/contenttype/forms"/>
  </ds:schemaRefs>
</ds:datastoreItem>
</file>

<file path=customXml/itemProps3.xml><?xml version="1.0" encoding="utf-8"?>
<ds:datastoreItem xmlns:ds="http://schemas.openxmlformats.org/officeDocument/2006/customXml" ds:itemID="{BDE0E533-545E-427E-8A5D-27A13F709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62a54d-034d-4ab1-aa37-d90b77cedeba"/>
    <ds:schemaRef ds:uri="10e8a9e1-f086-4ed8-a37f-cd2758a8c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190751af-2442-49a7-b7b9-9f0bcce858c9}" enabled="1" method="Privileged" siteId="{ea88e983-d65a-47b3-adb4-3e1c6d2110d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Kontaktai</vt:lpstr>
      <vt:lpstr>Turinys</vt:lpstr>
      <vt:lpstr>Finansiniai rodikliai</vt:lpstr>
      <vt:lpstr>Suvedimai</vt:lpstr>
      <vt:lpstr>Veiklos rodikliai</vt:lpstr>
      <vt:lpstr>Žalioji gamyba</vt:lpstr>
      <vt:lpstr>Tinklai</vt:lpstr>
      <vt:lpstr>Lanksčioji gamyba</vt:lpstr>
      <vt:lpstr>Sprendimai klientams</vt:lpstr>
      <vt:lpstr>Penkerių metų santrauka</vt:lpstr>
      <vt:lpstr>IV ketv. rezultatai</vt:lpstr>
      <vt:lpstr>Rezultatai ketvirčiais</vt:lpstr>
      <vt:lpstr>Balansas</vt:lpstr>
      <vt:lpstr>Pelno nuostolio ataskaita</vt:lpstr>
      <vt:lpstr>Pinigų srautai</vt:lpstr>
      <vt:lpstr>Turto knyga&gt;&gt;</vt:lpstr>
      <vt:lpstr>Vėjas ir Saulė</vt:lpstr>
      <vt:lpstr>Hidro</vt:lpstr>
      <vt:lpstr>Atliekos ir Biomasė</vt:lpstr>
      <vt:lpstr>Gamtinės dujos</vt:lpstr>
      <vt:lpstr>Istoriniai duomenys&gt;&gt;</vt:lpstr>
      <vt:lpstr>Vėjo ir Saulės duomenys</vt:lpstr>
      <vt:lpstr>Hidro duomenys</vt:lpstr>
      <vt:lpstr>Atliekų ir Biomasės duomenys</vt:lpstr>
      <vt:lpstr>Gamtinių dujų duomenys</vt:lpstr>
      <vt:lpstr>Verslo aplinka</vt:lpstr>
      <vt:lpstr>Pastaba</vt:lpstr>
      <vt:lpstr>'Finansiniai rodikliai'!_Toc126567674</vt:lpstr>
      <vt:lpstr>'Finansiniai rodikliai'!_Toc64472300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Robertas Tumilo</dc:creator>
  <cp:keywords/>
  <dc:description/>
  <cp:lastModifiedBy>Austėja Krivickaitė</cp:lastModifiedBy>
  <cp:revision/>
  <dcterms:created xsi:type="dcterms:W3CDTF">2020-12-21T07:11:20Z</dcterms:created>
  <dcterms:modified xsi:type="dcterms:W3CDTF">2023-03-08T07:01:34Z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0x0101008A2E43E47ADC914AA0E831870543E120</vt:lpwstr>
  </property>
  <property fmtid="{D5CDD505-2E9C-101B-9397-08002B2CF9AE}" pid="3" name="MSIP_Label_320c693d-44b7-4e16-b3dd-4fcd87401cf5_Enabled">
    <vt:lpwstr>True</vt:lpwstr>
  </property>
  <property fmtid="{D5CDD505-2E9C-101B-9397-08002B2CF9AE}" pid="4" name="MSIP_Label_320c693d-44b7-4e16-b3dd-4fcd87401cf5_SiteId">
    <vt:lpwstr>ea88e983-d65a-47b3-adb4-3e1c6d2110d2</vt:lpwstr>
  </property>
  <property fmtid="{D5CDD505-2E9C-101B-9397-08002B2CF9AE}" pid="5" name="MSIP_Label_320c693d-44b7-4e16-b3dd-4fcd87401cf5_Owner">
    <vt:lpwstr>Aine.Riffel@ignitis.lt</vt:lpwstr>
  </property>
  <property fmtid="{D5CDD505-2E9C-101B-9397-08002B2CF9AE}" pid="6" name="MSIP_Label_320c693d-44b7-4e16-b3dd-4fcd87401cf5_SetDate">
    <vt:lpwstr>2021-01-03T18:17:25.5022652Z</vt:lpwstr>
  </property>
  <property fmtid="{D5CDD505-2E9C-101B-9397-08002B2CF9AE}" pid="7" name="MSIP_Label_320c693d-44b7-4e16-b3dd-4fcd87401cf5_Name">
    <vt:lpwstr>Viešo naudojimo</vt:lpwstr>
  </property>
  <property fmtid="{D5CDD505-2E9C-101B-9397-08002B2CF9AE}" pid="8" name="MSIP_Label_320c693d-44b7-4e16-b3dd-4fcd87401cf5_Application">
    <vt:lpwstr>Microsoft Azure Information Protection</vt:lpwstr>
  </property>
  <property fmtid="{D5CDD505-2E9C-101B-9397-08002B2CF9AE}" pid="9" name="MSIP_Label_320c693d-44b7-4e16-b3dd-4fcd87401cf5_ActionId">
    <vt:lpwstr>07970f6f-39e5-4759-911a-859656f3c74d</vt:lpwstr>
  </property>
  <property fmtid="{D5CDD505-2E9C-101B-9397-08002B2CF9AE}" pid="10" name="MSIP_Label_320c693d-44b7-4e16-b3dd-4fcd87401cf5_Extended_MSFT_Method">
    <vt:lpwstr>Manual</vt:lpwstr>
  </property>
  <property fmtid="{D5CDD505-2E9C-101B-9397-08002B2CF9AE}" pid="11" name="MSIP_Label_190751af-2442-49a7-b7b9-9f0bcce858c9_Enabled">
    <vt:lpwstr>true</vt:lpwstr>
  </property>
  <property fmtid="{D5CDD505-2E9C-101B-9397-08002B2CF9AE}" pid="12" name="MSIP_Label_190751af-2442-49a7-b7b9-9f0bcce858c9_SetDate">
    <vt:lpwstr>2022-05-12T14:56:18Z</vt:lpwstr>
  </property>
  <property fmtid="{D5CDD505-2E9C-101B-9397-08002B2CF9AE}" pid="13" name="MSIP_Label_190751af-2442-49a7-b7b9-9f0bcce858c9_Method">
    <vt:lpwstr>Privileged</vt:lpwstr>
  </property>
  <property fmtid="{D5CDD505-2E9C-101B-9397-08002B2CF9AE}" pid="14" name="MSIP_Label_190751af-2442-49a7-b7b9-9f0bcce858c9_Name">
    <vt:lpwstr>Vidaus dokumentai</vt:lpwstr>
  </property>
  <property fmtid="{D5CDD505-2E9C-101B-9397-08002B2CF9AE}" pid="15" name="MSIP_Label_190751af-2442-49a7-b7b9-9f0bcce858c9_SiteId">
    <vt:lpwstr>ea88e983-d65a-47b3-adb4-3e1c6d2110d2</vt:lpwstr>
  </property>
  <property fmtid="{D5CDD505-2E9C-101B-9397-08002B2CF9AE}" pid="16" name="MSIP_Label_190751af-2442-49a7-b7b9-9f0bcce858c9_ActionId">
    <vt:lpwstr>07970f6f-39e5-4759-911a-859656f3c74d</vt:lpwstr>
  </property>
  <property fmtid="{D5CDD505-2E9C-101B-9397-08002B2CF9AE}" pid="17" name="MSIP_Label_190751af-2442-49a7-b7b9-9f0bcce858c9_ContentBits">
    <vt:lpwstr>0</vt:lpwstr>
  </property>
  <property fmtid="{D5CDD505-2E9C-101B-9397-08002B2CF9AE}" pid="18" name="MediaServiceImageTags">
    <vt:lpwstr/>
  </property>
</Properties>
</file>